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4"/>
  <workbookPr filterPrivacy="1" defaultThemeVersion="124226"/>
  <xr:revisionPtr revIDLastSave="0" documentId="13_ncr:40009_{33AE325A-7F5B-4741-8931-F88107D781AF}" xr6:coauthVersionLast="36" xr6:coauthVersionMax="36" xr10:uidLastSave="{00000000-0000-0000-0000-000000000000}"/>
  <bookViews>
    <workbookView xWindow="0" yWindow="0" windowWidth="28800" windowHeight="12135"/>
  </bookViews>
  <sheets>
    <sheet name="月賦償還" sheetId="1" r:id="rId1"/>
    <sheet name="３か月賦償還" sheetId="2" r:id="rId2"/>
    <sheet name="年賦償還" sheetId="3" r:id="rId3"/>
  </sheets>
  <externalReferences>
    <externalReference r:id="rId4"/>
    <externalReference r:id="rId5"/>
    <externalReference r:id="rId6"/>
  </externalReferences>
  <definedNames>
    <definedName name="_Key1" hidden="1">[1]財務状況○!#REF!</definedName>
    <definedName name="_Order1" hidden="1">0</definedName>
    <definedName name="_Sort" hidden="1">#REF!</definedName>
    <definedName name="ai">#REF!</definedName>
    <definedName name="kkakaa" hidden="1">#REF!</definedName>
    <definedName name="_xlnm.Print_Area" localSheetId="1">'３か月賦償還'!$A$1:$L$96</definedName>
    <definedName name="_xlnm.Print_Area" localSheetId="0">月賦償還!$A$1:$M$377</definedName>
    <definedName name="_xlnm.Print_Area" localSheetId="2">年賦償還!$A$1:$K$46</definedName>
    <definedName name="_xlnm.Print_Titles" localSheetId="1">'３か月賦償還'!$1:$8</definedName>
    <definedName name="_xlnm.Print_Titles" localSheetId="0">月賦償還!$1:$8</definedName>
    <definedName name="satei" hidden="1">255</definedName>
    <definedName name="Z_31837AC1_2DDB_4F99_8C76_13BFEDC2908B_.wvu.PrintArea" localSheetId="1" hidden="1">'３か月賦償還'!$A$1:$L$96</definedName>
    <definedName name="Z_31837AC1_2DDB_4F99_8C76_13BFEDC2908B_.wvu.PrintArea" localSheetId="0" hidden="1">月賦償還!$A$1:$M$377</definedName>
    <definedName name="Z_31837AC1_2DDB_4F99_8C76_13BFEDC2908B_.wvu.PrintArea" localSheetId="2" hidden="1">年賦償還!$A$1:$K$46</definedName>
    <definedName name="Z_31837AC1_2DDB_4F99_8C76_13BFEDC2908B_.wvu.PrintTitles" localSheetId="1" hidden="1">'３か月賦償還'!$1:$8</definedName>
    <definedName name="Z_31837AC1_2DDB_4F99_8C76_13BFEDC2908B_.wvu.PrintTitles" localSheetId="0" hidden="1">月賦償還!$1:$8</definedName>
    <definedName name="あ" hidden="1">#REF!</definedName>
    <definedName name="あ１">#REF!</definedName>
    <definedName name="い" hidden="1">#REF!</definedName>
    <definedName name="げんかしょうきゃく" hidden="1">#REF!</definedName>
    <definedName name="しゅうし" hidden="1">#REF!</definedName>
    <definedName name="査定根拠" hidden="1">0</definedName>
    <definedName name="借入金" hidden="1">#REF!</definedName>
    <definedName name="借入償還。" hidden="1">[2]財務状況!#REF!</definedName>
    <definedName name="償還２" hidden="1">#REF!</definedName>
    <definedName name="償還計画表" hidden="1">[3]財務状況!#REF!</definedName>
    <definedName name="人件費算出" hidden="1">#REF!</definedName>
    <definedName name="人件費算出菅野" hidden="1">0</definedName>
    <definedName name="人件費積算" hidden="1">#REF!</definedName>
  </definedNames>
  <calcPr calcId="191029" fullCalcOnLoad="1"/>
</workbook>
</file>

<file path=xl/calcChain.xml><?xml version="1.0" encoding="utf-8"?>
<calcChain xmlns="http://schemas.openxmlformats.org/spreadsheetml/2006/main">
  <c r="N9" i="3" l="1"/>
  <c r="U11" i="3"/>
  <c r="V11" i="2"/>
  <c r="Y11" i="1"/>
  <c r="AA10" i="1" s="1"/>
  <c r="K41" i="3"/>
  <c r="K40" i="3"/>
  <c r="J39" i="3"/>
  <c r="I39" i="3"/>
  <c r="H39" i="3"/>
  <c r="G39" i="3"/>
  <c r="K38" i="3"/>
  <c r="K37" i="3"/>
  <c r="K36" i="3"/>
  <c r="K35" i="3"/>
  <c r="K34" i="3"/>
  <c r="K33" i="3"/>
  <c r="K22" i="3"/>
  <c r="K21" i="3"/>
  <c r="K20" i="3"/>
  <c r="K19" i="3"/>
  <c r="K18" i="3"/>
  <c r="K17" i="3"/>
  <c r="K16" i="3"/>
  <c r="K15" i="3"/>
  <c r="K14" i="3"/>
  <c r="K13" i="3"/>
  <c r="K12" i="3"/>
  <c r="K11" i="3"/>
  <c r="K10" i="3"/>
  <c r="K9" i="3"/>
  <c r="L91" i="2"/>
  <c r="L90" i="2"/>
  <c r="K89" i="2"/>
  <c r="J89" i="2"/>
  <c r="I89" i="2"/>
  <c r="H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9" i="2"/>
  <c r="O9" i="2"/>
  <c r="E9" i="2"/>
  <c r="M371" i="1"/>
  <c r="M370" i="1"/>
  <c r="L369" i="1"/>
  <c r="K369" i="1"/>
  <c r="J369" i="1"/>
  <c r="I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369" i="1" s="1"/>
  <c r="C2" i="1"/>
  <c r="G2" i="1"/>
  <c r="K39" i="3"/>
  <c r="Y10" i="1"/>
  <c r="D9" i="1"/>
  <c r="E9" i="3"/>
  <c r="X9" i="2"/>
  <c r="V9" i="2" s="1"/>
  <c r="C9" i="2"/>
  <c r="X10" i="2"/>
  <c r="P9" i="1"/>
  <c r="E22" i="1" s="1"/>
  <c r="D9" i="3"/>
  <c r="C9" i="3"/>
  <c r="C10" i="3"/>
  <c r="C14" i="2"/>
  <c r="C11" i="2"/>
  <c r="C12" i="2"/>
  <c r="D15" i="2"/>
  <c r="C15" i="2"/>
  <c r="C16" i="2"/>
  <c r="B16" i="2" s="1"/>
  <c r="C13" i="2"/>
  <c r="D11" i="2"/>
  <c r="D16" i="2"/>
  <c r="D13" i="2"/>
  <c r="C10" i="2"/>
  <c r="D31" i="1"/>
  <c r="D25" i="1"/>
  <c r="D35" i="1"/>
  <c r="D10" i="1"/>
  <c r="D40" i="1"/>
  <c r="D22" i="1"/>
  <c r="D21" i="1"/>
  <c r="D16" i="1"/>
  <c r="D37" i="1"/>
  <c r="D29" i="1"/>
  <c r="V10" i="2"/>
  <c r="D9" i="2"/>
  <c r="D44" i="1"/>
  <c r="D38" i="1"/>
  <c r="D15" i="1"/>
  <c r="D11" i="1"/>
  <c r="D30" i="1"/>
  <c r="D20" i="1"/>
  <c r="D14" i="1"/>
  <c r="D28" i="1"/>
  <c r="D24" i="1"/>
  <c r="D13" i="1"/>
  <c r="D12" i="1"/>
  <c r="D42" i="1"/>
  <c r="D34" i="1"/>
  <c r="D32" i="1"/>
  <c r="D18" i="1"/>
  <c r="D26" i="1"/>
  <c r="D17" i="1"/>
  <c r="D39" i="1"/>
  <c r="D23" i="1"/>
  <c r="D43" i="1"/>
  <c r="D41" i="1"/>
  <c r="D33" i="1"/>
  <c r="D19" i="1"/>
  <c r="D36" i="1"/>
  <c r="D27" i="1"/>
  <c r="C12" i="3"/>
  <c r="D10" i="3"/>
  <c r="D14" i="2"/>
  <c r="D17" i="2" s="1"/>
  <c r="D10" i="2"/>
  <c r="E12" i="2"/>
  <c r="F12" i="2" s="1"/>
  <c r="A12" i="2" s="1"/>
  <c r="B13" i="2"/>
  <c r="D12" i="2"/>
  <c r="B12" i="2"/>
  <c r="E14" i="2"/>
  <c r="B15" i="2"/>
  <c r="C38" i="1"/>
  <c r="B38" i="1" s="1"/>
  <c r="C42" i="1"/>
  <c r="B42" i="1"/>
  <c r="C25" i="1"/>
  <c r="B25" i="1"/>
  <c r="C29" i="1"/>
  <c r="B29" i="1"/>
  <c r="C37" i="1"/>
  <c r="B37" i="1"/>
  <c r="C41" i="1"/>
  <c r="B41" i="1"/>
  <c r="C24" i="1"/>
  <c r="B24" i="1"/>
  <c r="C28" i="1"/>
  <c r="C36" i="1"/>
  <c r="B36" i="1" s="1"/>
  <c r="C40" i="1"/>
  <c r="B40" i="1" s="1"/>
  <c r="C23" i="1"/>
  <c r="B23" i="1" s="1"/>
  <c r="C27" i="1"/>
  <c r="B27" i="1" s="1"/>
  <c r="C31" i="1"/>
  <c r="B31" i="1" s="1"/>
  <c r="C35" i="1"/>
  <c r="B35" i="1" s="1"/>
  <c r="C39" i="1"/>
  <c r="B39" i="1" s="1"/>
  <c r="C43" i="1"/>
  <c r="B43" i="1" s="1"/>
  <c r="C26" i="1"/>
  <c r="B26" i="1" s="1"/>
  <c r="C30" i="1"/>
  <c r="C44" i="1"/>
  <c r="B44" i="1" s="1"/>
  <c r="C34" i="1"/>
  <c r="C33" i="1"/>
  <c r="B33" i="1" s="1"/>
  <c r="C21" i="1"/>
  <c r="B21" i="1" s="1"/>
  <c r="C32" i="1"/>
  <c r="B32" i="1" s="1"/>
  <c r="C22" i="1"/>
  <c r="B22" i="1" s="1"/>
  <c r="C14" i="1"/>
  <c r="B14" i="1"/>
  <c r="C13" i="1"/>
  <c r="B13" i="1" s="1"/>
  <c r="C10" i="1"/>
  <c r="B10" i="1" s="1"/>
  <c r="C16" i="1"/>
  <c r="B16" i="1" s="1"/>
  <c r="C12" i="1"/>
  <c r="B12" i="1" s="1"/>
  <c r="C17" i="1"/>
  <c r="C15" i="1"/>
  <c r="B15" i="1" s="1"/>
  <c r="C18" i="1"/>
  <c r="D45" i="1"/>
  <c r="D46" i="1" s="1"/>
  <c r="E11" i="3"/>
  <c r="F9" i="3"/>
  <c r="AB9" i="3"/>
  <c r="E10" i="3"/>
  <c r="C20" i="1"/>
  <c r="B20" i="1"/>
  <c r="C19" i="1"/>
  <c r="B19" i="1"/>
  <c r="C9" i="1"/>
  <c r="B9" i="1"/>
  <c r="C11" i="1"/>
  <c r="B11" i="1"/>
  <c r="B28" i="1"/>
  <c r="AB11" i="3"/>
  <c r="O16" i="3"/>
  <c r="E11" i="1"/>
  <c r="E10" i="1"/>
  <c r="E26" i="1"/>
  <c r="E23" i="1"/>
  <c r="E14" i="1"/>
  <c r="E15" i="1"/>
  <c r="E19" i="1"/>
  <c r="E16" i="1"/>
  <c r="F16" i="1" s="1"/>
  <c r="A16" i="1" s="1"/>
  <c r="E25" i="1"/>
  <c r="E44" i="1"/>
  <c r="E30" i="1"/>
  <c r="E41" i="1"/>
  <c r="E43" i="1"/>
  <c r="F43" i="1" s="1"/>
  <c r="E29" i="1"/>
  <c r="E31" i="1"/>
  <c r="E32" i="1"/>
  <c r="D47" i="1"/>
  <c r="A43" i="1"/>
  <c r="D49" i="1" l="1"/>
  <c r="D50" i="1" s="1"/>
  <c r="D48" i="1"/>
  <c r="E45" i="1"/>
  <c r="C45" i="1"/>
  <c r="E40" i="1"/>
  <c r="F40" i="1" s="1"/>
  <c r="A40" i="1" s="1"/>
  <c r="E36" i="1"/>
  <c r="F36" i="1" s="1"/>
  <c r="A36" i="1" s="1"/>
  <c r="E35" i="1"/>
  <c r="F35" i="1" s="1"/>
  <c r="A35" i="1" s="1"/>
  <c r="E37" i="1"/>
  <c r="E39" i="1"/>
  <c r="E27" i="1"/>
  <c r="F27" i="1" s="1"/>
  <c r="A27" i="1" s="1"/>
  <c r="E20" i="1"/>
  <c r="E28" i="1"/>
  <c r="F28" i="1" s="1"/>
  <c r="A28" i="1" s="1"/>
  <c r="E18" i="1"/>
  <c r="E13" i="1"/>
  <c r="F13" i="1" s="1"/>
  <c r="A13" i="1" s="1"/>
  <c r="E38" i="1"/>
  <c r="E42" i="1"/>
  <c r="F42" i="1" s="1"/>
  <c r="A42" i="1" s="1"/>
  <c r="E21" i="1"/>
  <c r="F11" i="1"/>
  <c r="A11" i="1" s="1"/>
  <c r="F19" i="1"/>
  <c r="A19" i="1" s="1"/>
  <c r="F20" i="1"/>
  <c r="A20" i="1" s="1"/>
  <c r="F15" i="1"/>
  <c r="A15" i="1" s="1"/>
  <c r="F10" i="1"/>
  <c r="A10" i="1" s="1"/>
  <c r="F14" i="1"/>
  <c r="A14" i="1" s="1"/>
  <c r="F32" i="1"/>
  <c r="A32" i="1" s="1"/>
  <c r="F44" i="1"/>
  <c r="A44" i="1" s="1"/>
  <c r="F26" i="1"/>
  <c r="A26" i="1" s="1"/>
  <c r="F39" i="1"/>
  <c r="A39" i="1" s="1"/>
  <c r="F31" i="1"/>
  <c r="A31" i="1" s="1"/>
  <c r="F23" i="1"/>
  <c r="A23" i="1" s="1"/>
  <c r="F41" i="1"/>
  <c r="A41" i="1" s="1"/>
  <c r="F37" i="1"/>
  <c r="A37" i="1" s="1"/>
  <c r="F29" i="1"/>
  <c r="A29" i="1" s="1"/>
  <c r="F25" i="1"/>
  <c r="A25" i="1" s="1"/>
  <c r="F38" i="1"/>
  <c r="A38" i="1" s="1"/>
  <c r="B14" i="2"/>
  <c r="F14" i="2" s="1"/>
  <c r="A14" i="2" s="1"/>
  <c r="E9" i="1"/>
  <c r="AA9" i="1"/>
  <c r="Y9" i="1" s="1"/>
  <c r="E17" i="1"/>
  <c r="E34" i="1"/>
  <c r="E24" i="1"/>
  <c r="F24" i="1" s="1"/>
  <c r="A24" i="1" s="1"/>
  <c r="E12" i="1"/>
  <c r="F12" i="1" s="1"/>
  <c r="A12" i="1" s="1"/>
  <c r="E33" i="1"/>
  <c r="E46" i="1"/>
  <c r="E10" i="2"/>
  <c r="E13" i="2"/>
  <c r="F13" i="2" s="1"/>
  <c r="E16" i="2"/>
  <c r="F16" i="2" s="1"/>
  <c r="A16" i="2" s="1"/>
  <c r="E11" i="2"/>
  <c r="E17" i="2"/>
  <c r="B9" i="2"/>
  <c r="E15" i="2"/>
  <c r="F15" i="2" s="1"/>
  <c r="A15" i="2" s="1"/>
  <c r="C17" i="2"/>
  <c r="E18" i="2" s="1"/>
  <c r="B18" i="1"/>
  <c r="F18" i="1" s="1"/>
  <c r="A18" i="1" s="1"/>
  <c r="B17" i="1"/>
  <c r="F22" i="1"/>
  <c r="A22" i="1" s="1"/>
  <c r="B34" i="1"/>
  <c r="F34" i="1" s="1"/>
  <c r="A34" i="1" s="1"/>
  <c r="B30" i="1"/>
  <c r="F30" i="1" s="1"/>
  <c r="A30" i="1" s="1"/>
  <c r="Q17" i="2"/>
  <c r="B10" i="2"/>
  <c r="F10" i="2" s="1"/>
  <c r="A10" i="2" s="1"/>
  <c r="D18" i="2"/>
  <c r="B11" i="2"/>
  <c r="F11" i="2" s="1"/>
  <c r="A11" i="2" s="1"/>
  <c r="C11" i="3"/>
  <c r="E12" i="3"/>
  <c r="B10" i="3"/>
  <c r="C13" i="3"/>
  <c r="B9" i="3"/>
  <c r="D11" i="3"/>
  <c r="W9" i="3"/>
  <c r="U9" i="3" s="1"/>
  <c r="W10" i="3"/>
  <c r="U10" i="3" s="1"/>
  <c r="G16" i="2" l="1"/>
  <c r="P17" i="2" s="1"/>
  <c r="A13" i="2"/>
  <c r="H31" i="1"/>
  <c r="R20" i="1" s="1"/>
  <c r="F9" i="2"/>
  <c r="Q16" i="2"/>
  <c r="C18" i="2"/>
  <c r="H20" i="1"/>
  <c r="S19" i="1" s="1"/>
  <c r="B45" i="1"/>
  <c r="D51" i="1"/>
  <c r="F17" i="1"/>
  <c r="A17" i="1" s="1"/>
  <c r="B17" i="2"/>
  <c r="E19" i="2"/>
  <c r="H44" i="1"/>
  <c r="S21" i="1" s="1"/>
  <c r="F33" i="1"/>
  <c r="H19" i="1"/>
  <c r="R19" i="1" s="1"/>
  <c r="Q19" i="1" s="1"/>
  <c r="C46" i="1"/>
  <c r="B46" i="1" s="1"/>
  <c r="F46" i="1" s="1"/>
  <c r="A46" i="1" s="1"/>
  <c r="D12" i="3"/>
  <c r="P16" i="3"/>
  <c r="Q16" i="3" s="1"/>
  <c r="P17" i="3"/>
  <c r="F10" i="3"/>
  <c r="B11" i="3"/>
  <c r="E14" i="3"/>
  <c r="E15" i="3"/>
  <c r="E13" i="3"/>
  <c r="C14" i="3"/>
  <c r="C15" i="3"/>
  <c r="C16" i="3"/>
  <c r="D19" i="2"/>
  <c r="C19" i="2"/>
  <c r="B19" i="2" s="1"/>
  <c r="F19" i="2" s="1"/>
  <c r="A19" i="2" s="1"/>
  <c r="E20" i="2"/>
  <c r="C47" i="1"/>
  <c r="B47" i="1" s="1"/>
  <c r="H43" i="1"/>
  <c r="R21" i="1" s="1"/>
  <c r="Q21" i="1" s="1"/>
  <c r="F9" i="1"/>
  <c r="F21" i="1"/>
  <c r="H32" i="1"/>
  <c r="S20" i="1" s="1"/>
  <c r="D52" i="1"/>
  <c r="C48" i="1"/>
  <c r="B48" i="1" s="1"/>
  <c r="D53" i="1"/>
  <c r="H30" i="1" l="1"/>
  <c r="A21" i="1"/>
  <c r="E16" i="3"/>
  <c r="P18" i="3"/>
  <c r="F11" i="3"/>
  <c r="O18" i="3" s="1"/>
  <c r="C20" i="2"/>
  <c r="D20" i="2"/>
  <c r="E49" i="1"/>
  <c r="E47" i="1"/>
  <c r="E48" i="1"/>
  <c r="F48" i="1" s="1"/>
  <c r="A48" i="1" s="1"/>
  <c r="F45" i="1"/>
  <c r="A9" i="2"/>
  <c r="G12" i="2"/>
  <c r="R17" i="2"/>
  <c r="D54" i="1"/>
  <c r="D55" i="1" s="1"/>
  <c r="A9" i="1"/>
  <c r="H18" i="1"/>
  <c r="E21" i="2"/>
  <c r="E17" i="3"/>
  <c r="C17" i="3"/>
  <c r="AB12" i="3"/>
  <c r="AB10" i="3"/>
  <c r="O17" i="3"/>
  <c r="B12" i="3"/>
  <c r="F12" i="3" s="1"/>
  <c r="H42" i="1"/>
  <c r="A33" i="1"/>
  <c r="C21" i="2"/>
  <c r="F17" i="2"/>
  <c r="D13" i="3"/>
  <c r="B13" i="3" s="1"/>
  <c r="F13" i="3" s="1"/>
  <c r="C49" i="1"/>
  <c r="B18" i="2"/>
  <c r="F18" i="2" s="1"/>
  <c r="A18" i="2" s="1"/>
  <c r="E22" i="2"/>
  <c r="Q20" i="1"/>
  <c r="B49" i="1" l="1"/>
  <c r="E50" i="1"/>
  <c r="D14" i="3"/>
  <c r="B14" i="3" s="1"/>
  <c r="F14" i="3" s="1"/>
  <c r="D15" i="3"/>
  <c r="B15" i="3" s="1"/>
  <c r="F15" i="3" s="1"/>
  <c r="M17" i="3"/>
  <c r="M16" i="3"/>
  <c r="Q17" i="3"/>
  <c r="C18" i="3"/>
  <c r="P16" i="2"/>
  <c r="D16" i="3"/>
  <c r="B16" i="3" s="1"/>
  <c r="F16" i="3" s="1"/>
  <c r="C22" i="2"/>
  <c r="D21" i="2"/>
  <c r="B21" i="2" s="1"/>
  <c r="M18" i="3"/>
  <c r="Q18" i="3"/>
  <c r="F47" i="1"/>
  <c r="D56" i="1"/>
  <c r="D58" i="1" s="1"/>
  <c r="D57" i="1"/>
  <c r="D17" i="3"/>
  <c r="A17" i="2"/>
  <c r="B17" i="3"/>
  <c r="F17" i="3" s="1"/>
  <c r="A45" i="1"/>
  <c r="C50" i="1"/>
  <c r="B20" i="2"/>
  <c r="F20" i="2" s="1"/>
  <c r="A20" i="2" s="1"/>
  <c r="E18" i="3"/>
  <c r="E19" i="3"/>
  <c r="F21" i="2" l="1"/>
  <c r="B50" i="1"/>
  <c r="F50" i="1" s="1"/>
  <c r="A50" i="1" s="1"/>
  <c r="E23" i="2"/>
  <c r="C23" i="2"/>
  <c r="C51" i="1"/>
  <c r="D59" i="1"/>
  <c r="C19" i="3"/>
  <c r="O21" i="3"/>
  <c r="O20" i="3"/>
  <c r="E52" i="1"/>
  <c r="C52" i="1"/>
  <c r="B52" i="1" s="1"/>
  <c r="F52" i="1" s="1"/>
  <c r="A52" i="1" s="1"/>
  <c r="E53" i="1"/>
  <c r="G20" i="2"/>
  <c r="A47" i="1"/>
  <c r="D24" i="2"/>
  <c r="D22" i="2"/>
  <c r="D23" i="2"/>
  <c r="D18" i="3"/>
  <c r="R16" i="2"/>
  <c r="B18" i="3"/>
  <c r="F18" i="3" s="1"/>
  <c r="Q18" i="2"/>
  <c r="D19" i="3"/>
  <c r="E51" i="1"/>
  <c r="F49" i="1"/>
  <c r="A49" i="1" l="1"/>
  <c r="P18" i="2"/>
  <c r="B19" i="3"/>
  <c r="F19" i="3" s="1"/>
  <c r="C20" i="3"/>
  <c r="E20" i="3"/>
  <c r="C21" i="3"/>
  <c r="B22" i="2"/>
  <c r="F22" i="2" s="1"/>
  <c r="D60" i="1"/>
  <c r="D20" i="3"/>
  <c r="D22" i="3" s="1"/>
  <c r="D21" i="3"/>
  <c r="C53" i="1"/>
  <c r="B51" i="1"/>
  <c r="B23" i="2"/>
  <c r="F23" i="2" s="1"/>
  <c r="A23" i="2" s="1"/>
  <c r="E24" i="2"/>
  <c r="C24" i="2"/>
  <c r="D25" i="2"/>
  <c r="A21" i="2"/>
  <c r="D23" i="3" l="1"/>
  <c r="D24" i="3" s="1"/>
  <c r="D25" i="3" s="1"/>
  <c r="D26" i="3" s="1"/>
  <c r="D27" i="3" s="1"/>
  <c r="D28" i="3" s="1"/>
  <c r="D29" i="3" s="1"/>
  <c r="D30" i="3" s="1"/>
  <c r="D31" i="3" s="1"/>
  <c r="D32" i="3" s="1"/>
  <c r="D33" i="3" s="1"/>
  <c r="D34" i="3" s="1"/>
  <c r="D35" i="3" s="1"/>
  <c r="D36" i="3" s="1"/>
  <c r="D37" i="3" s="1"/>
  <c r="D38" i="3" s="1"/>
  <c r="D39" i="3" s="1"/>
  <c r="C25" i="2"/>
  <c r="F51" i="1"/>
  <c r="B53" i="1"/>
  <c r="F53" i="1" s="1"/>
  <c r="A53" i="1" s="1"/>
  <c r="C54" i="1"/>
  <c r="E55" i="1"/>
  <c r="E54" i="1"/>
  <c r="A22" i="2"/>
  <c r="E26" i="2"/>
  <c r="N18" i="2"/>
  <c r="R18" i="2"/>
  <c r="N16" i="2"/>
  <c r="N17" i="2"/>
  <c r="D26" i="2"/>
  <c r="B24" i="2"/>
  <c r="F24" i="2" s="1"/>
  <c r="C27" i="2"/>
  <c r="C26" i="2"/>
  <c r="B26" i="2" s="1"/>
  <c r="F26" i="2" s="1"/>
  <c r="A26" i="2" s="1"/>
  <c r="C29" i="2"/>
  <c r="C28" i="2"/>
  <c r="D61" i="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E25" i="2"/>
  <c r="B21" i="3"/>
  <c r="F21" i="3" s="1"/>
  <c r="E22" i="3"/>
  <c r="C22" i="3"/>
  <c r="B20" i="3"/>
  <c r="F20" i="3" s="1"/>
  <c r="E21" i="3"/>
  <c r="D27" i="2"/>
  <c r="D28" i="2" s="1"/>
  <c r="D297" i="1" l="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D357" i="1"/>
  <c r="D358" i="1" s="1"/>
  <c r="D359" i="1" s="1"/>
  <c r="D360" i="1" s="1"/>
  <c r="D361" i="1" s="1"/>
  <c r="D362" i="1" s="1"/>
  <c r="D363" i="1" s="1"/>
  <c r="D364" i="1" s="1"/>
  <c r="D365" i="1" s="1"/>
  <c r="D366" i="1" s="1"/>
  <c r="D367" i="1" s="1"/>
  <c r="D368" i="1" s="1"/>
  <c r="D369" i="1" s="1"/>
  <c r="C23" i="3"/>
  <c r="E24" i="3"/>
  <c r="B28" i="2"/>
  <c r="F28" i="2" s="1"/>
  <c r="A28" i="2" s="1"/>
  <c r="A24" i="2"/>
  <c r="G24" i="2"/>
  <c r="B54" i="1"/>
  <c r="F54" i="1" s="1"/>
  <c r="A54" i="1" s="1"/>
  <c r="C55" i="1"/>
  <c r="E56" i="1"/>
  <c r="H56" i="1" s="1"/>
  <c r="S22" i="1" s="1"/>
  <c r="A51" i="1"/>
  <c r="E29" i="2"/>
  <c r="B22" i="3"/>
  <c r="F22" i="3" s="1"/>
  <c r="E23" i="3"/>
  <c r="B27" i="2"/>
  <c r="F27" i="2" s="1"/>
  <c r="A27" i="2" s="1"/>
  <c r="D31" i="2"/>
  <c r="D32" i="2" s="1"/>
  <c r="D33" i="2" s="1"/>
  <c r="D34" i="2" s="1"/>
  <c r="D35" i="2"/>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29" i="2"/>
  <c r="D30" i="2" s="1"/>
  <c r="P20" i="2"/>
  <c r="P21" i="2"/>
  <c r="E27" i="2"/>
  <c r="B25" i="2"/>
  <c r="F25" i="2" s="1"/>
  <c r="C30" i="2"/>
  <c r="E28" i="2"/>
  <c r="E30" i="2"/>
  <c r="B30" i="2" l="1"/>
  <c r="F30" i="2" s="1"/>
  <c r="A30" i="2" s="1"/>
  <c r="C31" i="2"/>
  <c r="G28" i="2"/>
  <c r="A25" i="2"/>
  <c r="E31" i="2"/>
  <c r="B29" i="2"/>
  <c r="F29" i="2" s="1"/>
  <c r="B55" i="1"/>
  <c r="C56" i="1"/>
  <c r="B23" i="3"/>
  <c r="F23" i="3" s="1"/>
  <c r="C24" i="3"/>
  <c r="B24" i="3" l="1"/>
  <c r="F24" i="3" s="1"/>
  <c r="E25" i="3"/>
  <c r="C25" i="3"/>
  <c r="B56" i="1"/>
  <c r="F56" i="1" s="1"/>
  <c r="A56" i="1" s="1"/>
  <c r="E57" i="1"/>
  <c r="C57" i="1"/>
  <c r="B31" i="2"/>
  <c r="F31" i="2" s="1"/>
  <c r="A31" i="2" s="1"/>
  <c r="C32" i="2"/>
  <c r="E32" i="2"/>
  <c r="F55" i="1"/>
  <c r="A29" i="2"/>
  <c r="A55" i="1" l="1"/>
  <c r="H54" i="1"/>
  <c r="B32" i="2"/>
  <c r="F32" i="2" s="1"/>
  <c r="E33" i="2"/>
  <c r="C33" i="2"/>
  <c r="B57" i="1"/>
  <c r="C58" i="1"/>
  <c r="E58" i="1"/>
  <c r="H55" i="1"/>
  <c r="R22" i="1" s="1"/>
  <c r="Q22" i="1" s="1"/>
  <c r="B25" i="3"/>
  <c r="F25" i="3" s="1"/>
  <c r="E26" i="3"/>
  <c r="C26" i="3"/>
  <c r="O22" i="1" l="1"/>
  <c r="O21" i="1"/>
  <c r="O20" i="1"/>
  <c r="O19" i="1"/>
  <c r="B58" i="1"/>
  <c r="F58" i="1" s="1"/>
  <c r="A58" i="1" s="1"/>
  <c r="E59" i="1"/>
  <c r="C59" i="1"/>
  <c r="B33" i="2"/>
  <c r="F33" i="2" s="1"/>
  <c r="E34" i="2"/>
  <c r="C34" i="2"/>
  <c r="A32" i="2"/>
  <c r="G32" i="2"/>
  <c r="B26" i="3"/>
  <c r="F26" i="3" s="1"/>
  <c r="E27" i="3"/>
  <c r="C27" i="3"/>
  <c r="F57" i="1"/>
  <c r="A57" i="1" l="1"/>
  <c r="B34" i="2"/>
  <c r="F34" i="2" s="1"/>
  <c r="A34" i="2" s="1"/>
  <c r="C35" i="2"/>
  <c r="E35" i="2"/>
  <c r="A33" i="2"/>
  <c r="B27" i="3"/>
  <c r="F27" i="3" s="1"/>
  <c r="C28" i="3"/>
  <c r="E28" i="3"/>
  <c r="B59" i="1"/>
  <c r="E60" i="1"/>
  <c r="C60" i="1"/>
  <c r="Q25" i="1"/>
  <c r="Q26" i="1" s="1"/>
  <c r="Q28" i="1" s="1"/>
  <c r="Q24" i="1"/>
  <c r="Q27" i="1" s="1"/>
  <c r="B60" i="1" l="1"/>
  <c r="F60" i="1" s="1"/>
  <c r="A60" i="1" s="1"/>
  <c r="E61" i="1"/>
  <c r="C61" i="1"/>
  <c r="F59" i="1"/>
  <c r="B28" i="3"/>
  <c r="F28" i="3" s="1"/>
  <c r="E29" i="3"/>
  <c r="C29" i="3"/>
  <c r="B35" i="2"/>
  <c r="F35" i="2" s="1"/>
  <c r="C36" i="2"/>
  <c r="E36" i="2"/>
  <c r="A35" i="2" l="1"/>
  <c r="B61" i="1"/>
  <c r="C62" i="1"/>
  <c r="E62" i="1"/>
  <c r="B36" i="2"/>
  <c r="F36" i="2" s="1"/>
  <c r="A36" i="2" s="1"/>
  <c r="C37" i="2"/>
  <c r="E37" i="2"/>
  <c r="B29" i="3"/>
  <c r="F29" i="3" s="1"/>
  <c r="E30" i="3"/>
  <c r="C30" i="3"/>
  <c r="A59" i="1"/>
  <c r="B62" i="1" l="1"/>
  <c r="F62" i="1" s="1"/>
  <c r="A62" i="1" s="1"/>
  <c r="C63" i="1"/>
  <c r="E63" i="1"/>
  <c r="G36" i="2"/>
  <c r="B30" i="3"/>
  <c r="F30" i="3" s="1"/>
  <c r="E31" i="3"/>
  <c r="C31" i="3"/>
  <c r="B37" i="2"/>
  <c r="F37" i="2" s="1"/>
  <c r="E38" i="2"/>
  <c r="C38" i="2"/>
  <c r="F61" i="1"/>
  <c r="B38" i="2" l="1"/>
  <c r="F38" i="2" s="1"/>
  <c r="A38" i="2" s="1"/>
  <c r="C39" i="2"/>
  <c r="E39" i="2"/>
  <c r="A37" i="2"/>
  <c r="B63" i="1"/>
  <c r="C64" i="1"/>
  <c r="E64" i="1"/>
  <c r="A61" i="1"/>
  <c r="B31" i="3"/>
  <c r="F31" i="3" s="1"/>
  <c r="E32" i="3"/>
  <c r="C32" i="3"/>
  <c r="B32" i="3" l="1"/>
  <c r="F32" i="3" s="1"/>
  <c r="C33" i="3"/>
  <c r="E33" i="3"/>
  <c r="B64" i="1"/>
  <c r="F64" i="1" s="1"/>
  <c r="A64" i="1" s="1"/>
  <c r="C65" i="1"/>
  <c r="E65" i="1"/>
  <c r="B39" i="2"/>
  <c r="F39" i="2" s="1"/>
  <c r="E40" i="2"/>
  <c r="C40" i="2"/>
  <c r="F63" i="1"/>
  <c r="A63" i="1" l="1"/>
  <c r="B33" i="3"/>
  <c r="F33" i="3" s="1"/>
  <c r="C34" i="3"/>
  <c r="E34" i="3"/>
  <c r="B40" i="2"/>
  <c r="F40" i="2" s="1"/>
  <c r="A40" i="2" s="1"/>
  <c r="E41" i="2"/>
  <c r="C41" i="2"/>
  <c r="A39" i="2"/>
  <c r="G40" i="2"/>
  <c r="B65" i="1"/>
  <c r="F65" i="1" s="1"/>
  <c r="A65" i="1" s="1"/>
  <c r="C66" i="1"/>
  <c r="E66" i="1"/>
  <c r="B34" i="3" l="1"/>
  <c r="F34" i="3" s="1"/>
  <c r="E35" i="3"/>
  <c r="C35" i="3"/>
  <c r="B66" i="1"/>
  <c r="F66" i="1" s="1"/>
  <c r="A66" i="1" s="1"/>
  <c r="C67" i="1"/>
  <c r="E67" i="1"/>
  <c r="B41" i="2"/>
  <c r="F41" i="2" s="1"/>
  <c r="C42" i="2"/>
  <c r="E42" i="2"/>
  <c r="B42" i="2" l="1"/>
  <c r="F42" i="2" s="1"/>
  <c r="A42" i="2" s="1"/>
  <c r="C43" i="2"/>
  <c r="E43" i="2"/>
  <c r="B67" i="1"/>
  <c r="F67" i="1" s="1"/>
  <c r="A67" i="1" s="1"/>
  <c r="C68" i="1"/>
  <c r="E68" i="1"/>
  <c r="H68" i="1" s="1"/>
  <c r="A41" i="2"/>
  <c r="B35" i="3"/>
  <c r="F35" i="3" s="1"/>
  <c r="C36" i="3"/>
  <c r="E36" i="3"/>
  <c r="B36" i="3" l="1"/>
  <c r="F36" i="3" s="1"/>
  <c r="C37" i="3"/>
  <c r="E37" i="3"/>
  <c r="B43" i="2"/>
  <c r="F43" i="2" s="1"/>
  <c r="E44" i="2"/>
  <c r="C44" i="2"/>
  <c r="B68" i="1"/>
  <c r="E69" i="1"/>
  <c r="C69" i="1"/>
  <c r="B44" i="2" l="1"/>
  <c r="F44" i="2" s="1"/>
  <c r="A44" i="2" s="1"/>
  <c r="C45" i="2"/>
  <c r="E45" i="2"/>
  <c r="A43" i="2"/>
  <c r="G44" i="2"/>
  <c r="B37" i="3"/>
  <c r="F37" i="3" s="1"/>
  <c r="E38" i="3"/>
  <c r="E39" i="3" s="1"/>
  <c r="F41" i="3" s="1"/>
  <c r="C38" i="3"/>
  <c r="B69" i="1"/>
  <c r="E70" i="1"/>
  <c r="C70" i="1"/>
  <c r="F68" i="1"/>
  <c r="H67" i="1"/>
  <c r="B70" i="1" l="1"/>
  <c r="F70" i="1" s="1"/>
  <c r="A70" i="1" s="1"/>
  <c r="E71" i="1"/>
  <c r="C71" i="1"/>
  <c r="F69" i="1"/>
  <c r="A68" i="1"/>
  <c r="H66" i="1"/>
  <c r="B38" i="3"/>
  <c r="C39" i="3"/>
  <c r="B45" i="2"/>
  <c r="F45" i="2" s="1"/>
  <c r="C46" i="2"/>
  <c r="E46" i="2"/>
  <c r="A45" i="2" l="1"/>
  <c r="F38" i="3"/>
  <c r="F39" i="3" s="1"/>
  <c r="B39" i="3"/>
  <c r="F40" i="3" s="1"/>
  <c r="B71" i="1"/>
  <c r="E72" i="1"/>
  <c r="C72" i="1"/>
  <c r="B46" i="2"/>
  <c r="F46" i="2" s="1"/>
  <c r="A46" i="2" s="1"/>
  <c r="C47" i="2"/>
  <c r="E47" i="2"/>
  <c r="A69" i="1"/>
  <c r="B47" i="2" l="1"/>
  <c r="F47" i="2" s="1"/>
  <c r="C48" i="2"/>
  <c r="E48" i="2"/>
  <c r="B72" i="1"/>
  <c r="F72" i="1" s="1"/>
  <c r="A72" i="1" s="1"/>
  <c r="C73" i="1"/>
  <c r="E73" i="1"/>
  <c r="F71" i="1"/>
  <c r="B48" i="2" l="1"/>
  <c r="F48" i="2" s="1"/>
  <c r="A48" i="2" s="1"/>
  <c r="C49" i="2"/>
  <c r="E49" i="2"/>
  <c r="A71" i="1"/>
  <c r="B73" i="1"/>
  <c r="C74" i="1"/>
  <c r="E74" i="1"/>
  <c r="A47" i="2"/>
  <c r="G48" i="2"/>
  <c r="F73" i="1" l="1"/>
  <c r="B49" i="2"/>
  <c r="F49" i="2" s="1"/>
  <c r="E50" i="2"/>
  <c r="C50" i="2"/>
  <c r="B74" i="1"/>
  <c r="F74" i="1" s="1"/>
  <c r="A74" i="1" s="1"/>
  <c r="E75" i="1"/>
  <c r="C75" i="1"/>
  <c r="B50" i="2" l="1"/>
  <c r="F50" i="2" s="1"/>
  <c r="A50" i="2" s="1"/>
  <c r="C51" i="2"/>
  <c r="E51" i="2"/>
  <c r="A49" i="2"/>
  <c r="A73" i="1"/>
  <c r="B75" i="1"/>
  <c r="F75" i="1" s="1"/>
  <c r="A75" i="1" s="1"/>
  <c r="C76" i="1"/>
  <c r="E76" i="1"/>
  <c r="B51" i="2" l="1"/>
  <c r="F51" i="2" s="1"/>
  <c r="E52" i="2"/>
  <c r="C52" i="2"/>
  <c r="B76" i="1"/>
  <c r="F76" i="1" s="1"/>
  <c r="A76" i="1" s="1"/>
  <c r="C77" i="1"/>
  <c r="E77" i="1"/>
  <c r="B77" i="1" l="1"/>
  <c r="F77" i="1" s="1"/>
  <c r="E78" i="1"/>
  <c r="C78" i="1"/>
  <c r="B52" i="2"/>
  <c r="F52" i="2" s="1"/>
  <c r="A52" i="2" s="1"/>
  <c r="C53" i="2"/>
  <c r="E53" i="2"/>
  <c r="A51" i="2"/>
  <c r="G52" i="2"/>
  <c r="B53" i="2" l="1"/>
  <c r="F53" i="2" s="1"/>
  <c r="E54" i="2"/>
  <c r="C54" i="2"/>
  <c r="B78" i="1"/>
  <c r="F78" i="1" s="1"/>
  <c r="A78" i="1" s="1"/>
  <c r="E79" i="1"/>
  <c r="C79" i="1"/>
  <c r="A77" i="1"/>
  <c r="B54" i="2" l="1"/>
  <c r="F54" i="2" s="1"/>
  <c r="A54" i="2" s="1"/>
  <c r="C55" i="2"/>
  <c r="E55" i="2"/>
  <c r="A53" i="2"/>
  <c r="B79" i="1"/>
  <c r="F79" i="1" s="1"/>
  <c r="A79" i="1" s="1"/>
  <c r="E80" i="1"/>
  <c r="H80" i="1" s="1"/>
  <c r="C80" i="1"/>
  <c r="B80" i="1" l="1"/>
  <c r="E81" i="1"/>
  <c r="C81" i="1"/>
  <c r="B55" i="2"/>
  <c r="F55" i="2" s="1"/>
  <c r="C56" i="2"/>
  <c r="E56" i="2"/>
  <c r="A55" i="2" l="1"/>
  <c r="B56" i="2"/>
  <c r="F56" i="2" s="1"/>
  <c r="A56" i="2" s="1"/>
  <c r="C57" i="2"/>
  <c r="E57" i="2"/>
  <c r="B81" i="1"/>
  <c r="C82" i="1"/>
  <c r="E82" i="1"/>
  <c r="F80" i="1"/>
  <c r="H79" i="1"/>
  <c r="A80" i="1" l="1"/>
  <c r="H78" i="1"/>
  <c r="B82" i="1"/>
  <c r="F82" i="1" s="1"/>
  <c r="A82" i="1" s="1"/>
  <c r="C83" i="1"/>
  <c r="E83" i="1"/>
  <c r="G56" i="2"/>
  <c r="F81" i="1"/>
  <c r="B57" i="2"/>
  <c r="F57" i="2" s="1"/>
  <c r="E58" i="2"/>
  <c r="C58" i="2"/>
  <c r="B58" i="2" l="1"/>
  <c r="F58" i="2" s="1"/>
  <c r="A58" i="2" s="1"/>
  <c r="C59" i="2"/>
  <c r="E59" i="2"/>
  <c r="A57" i="2"/>
  <c r="A81" i="1"/>
  <c r="B83" i="1"/>
  <c r="F83" i="1" s="1"/>
  <c r="A83" i="1" s="1"/>
  <c r="C84" i="1"/>
  <c r="E84" i="1"/>
  <c r="B84" i="1" l="1"/>
  <c r="F84" i="1" s="1"/>
  <c r="C85" i="1"/>
  <c r="E85" i="1"/>
  <c r="B59" i="2"/>
  <c r="F59" i="2" s="1"/>
  <c r="C60" i="2"/>
  <c r="E60" i="2"/>
  <c r="B60" i="2" l="1"/>
  <c r="F60" i="2" s="1"/>
  <c r="A60" i="2" s="1"/>
  <c r="C61" i="2"/>
  <c r="E61" i="2"/>
  <c r="B85" i="1"/>
  <c r="C86" i="1"/>
  <c r="E86" i="1"/>
  <c r="A59" i="2"/>
  <c r="G60" i="2"/>
  <c r="A84" i="1"/>
  <c r="F85" i="1" l="1"/>
  <c r="B61" i="2"/>
  <c r="F61" i="2" s="1"/>
  <c r="C62" i="2"/>
  <c r="E62" i="2"/>
  <c r="B86" i="1"/>
  <c r="F86" i="1" s="1"/>
  <c r="A86" i="1" s="1"/>
  <c r="C87" i="1"/>
  <c r="E87" i="1"/>
  <c r="B87" i="1" l="1"/>
  <c r="F87" i="1" s="1"/>
  <c r="A87" i="1" s="1"/>
  <c r="E88" i="1"/>
  <c r="C88" i="1"/>
  <c r="A61" i="2"/>
  <c r="A85" i="1"/>
  <c r="B62" i="2"/>
  <c r="F62" i="2" s="1"/>
  <c r="A62" i="2" s="1"/>
  <c r="C63" i="2"/>
  <c r="E63" i="2"/>
  <c r="B63" i="2" l="1"/>
  <c r="F63" i="2" s="1"/>
  <c r="A63" i="2" s="1"/>
  <c r="E64" i="2"/>
  <c r="C64" i="2"/>
  <c r="B88" i="1"/>
  <c r="F88" i="1" s="1"/>
  <c r="C89" i="1"/>
  <c r="E89" i="1"/>
  <c r="B89" i="1" l="1"/>
  <c r="F89" i="1" s="1"/>
  <c r="A89" i="1" s="1"/>
  <c r="C90" i="1"/>
  <c r="E90" i="1"/>
  <c r="A88" i="1"/>
  <c r="B64" i="2"/>
  <c r="F64" i="2" s="1"/>
  <c r="C65" i="2"/>
  <c r="E65" i="2"/>
  <c r="A64" i="2" l="1"/>
  <c r="G64" i="2"/>
  <c r="B90" i="1"/>
  <c r="F90" i="1" s="1"/>
  <c r="E91" i="1"/>
  <c r="C91" i="1"/>
  <c r="B65" i="2"/>
  <c r="F65" i="2" s="1"/>
  <c r="C66" i="2"/>
  <c r="E66" i="2"/>
  <c r="A65" i="2" l="1"/>
  <c r="B66" i="2"/>
  <c r="F66" i="2" s="1"/>
  <c r="A66" i="2" s="1"/>
  <c r="C67" i="2"/>
  <c r="E67" i="2"/>
  <c r="B91" i="1"/>
  <c r="F91" i="1" s="1"/>
  <c r="A91" i="1" s="1"/>
  <c r="C92" i="1"/>
  <c r="E92" i="1"/>
  <c r="H92" i="1" s="1"/>
  <c r="A90" i="1"/>
  <c r="B92" i="1" l="1"/>
  <c r="E93" i="1"/>
  <c r="C93" i="1"/>
  <c r="B67" i="2"/>
  <c r="F67" i="2" s="1"/>
  <c r="A67" i="2" s="1"/>
  <c r="E68" i="2"/>
  <c r="C68" i="2"/>
  <c r="B68" i="2" l="1"/>
  <c r="F68" i="2" s="1"/>
  <c r="C69" i="2"/>
  <c r="E69" i="2"/>
  <c r="B93" i="1"/>
  <c r="E94" i="1"/>
  <c r="C94" i="1"/>
  <c r="F92" i="1"/>
  <c r="H91" i="1"/>
  <c r="A92" i="1" l="1"/>
  <c r="H90" i="1"/>
  <c r="A68" i="2"/>
  <c r="G68" i="2"/>
  <c r="B94" i="1"/>
  <c r="F94" i="1" s="1"/>
  <c r="A94" i="1" s="1"/>
  <c r="E95" i="1"/>
  <c r="C95" i="1"/>
  <c r="F93" i="1"/>
  <c r="B69" i="2"/>
  <c r="F69" i="2" s="1"/>
  <c r="E70" i="2"/>
  <c r="C70" i="2"/>
  <c r="B95" i="1" l="1"/>
  <c r="C96" i="1"/>
  <c r="E96" i="1"/>
  <c r="B70" i="2"/>
  <c r="F70" i="2" s="1"/>
  <c r="A70" i="2" s="1"/>
  <c r="E71" i="2"/>
  <c r="C71" i="2"/>
  <c r="A69" i="2"/>
  <c r="A93" i="1"/>
  <c r="F95" i="1" l="1"/>
  <c r="B71" i="2"/>
  <c r="F71" i="2" s="1"/>
  <c r="E72" i="2"/>
  <c r="C72" i="2"/>
  <c r="B96" i="1"/>
  <c r="F96" i="1" s="1"/>
  <c r="A96" i="1" s="1"/>
  <c r="C97" i="1"/>
  <c r="E97" i="1"/>
  <c r="B72" i="2" l="1"/>
  <c r="F72" i="2" s="1"/>
  <c r="A72" i="2" s="1"/>
  <c r="C73" i="2"/>
  <c r="E73" i="2"/>
  <c r="A71" i="2"/>
  <c r="G72" i="2"/>
  <c r="B97" i="1"/>
  <c r="F97" i="1" s="1"/>
  <c r="A97" i="1" s="1"/>
  <c r="E98" i="1"/>
  <c r="C98" i="1"/>
  <c r="A95" i="1"/>
  <c r="B73" i="2" l="1"/>
  <c r="F73" i="2" s="1"/>
  <c r="E74" i="2"/>
  <c r="C74" i="2"/>
  <c r="B98" i="1"/>
  <c r="F98" i="1" s="1"/>
  <c r="E99" i="1"/>
  <c r="C99" i="1"/>
  <c r="B99" i="1" l="1"/>
  <c r="F99" i="1" s="1"/>
  <c r="A99" i="1" s="1"/>
  <c r="E100" i="1"/>
  <c r="C100" i="1"/>
  <c r="A98" i="1"/>
  <c r="B74" i="2"/>
  <c r="F74" i="2" s="1"/>
  <c r="A74" i="2" s="1"/>
  <c r="C75" i="2"/>
  <c r="E75" i="2"/>
  <c r="A73" i="2"/>
  <c r="B75" i="2" l="1"/>
  <c r="F75" i="2" s="1"/>
  <c r="C76" i="2"/>
  <c r="E76" i="2"/>
  <c r="B100" i="1"/>
  <c r="F100" i="1" s="1"/>
  <c r="E101" i="1"/>
  <c r="C101" i="1"/>
  <c r="B101" i="1" l="1"/>
  <c r="F101" i="1" s="1"/>
  <c r="A101" i="1" s="1"/>
  <c r="E102" i="1"/>
  <c r="C102" i="1"/>
  <c r="A100" i="1"/>
  <c r="B76" i="2"/>
  <c r="F76" i="2" s="1"/>
  <c r="A76" i="2" s="1"/>
  <c r="E77" i="2"/>
  <c r="C77" i="2"/>
  <c r="A75" i="2"/>
  <c r="G76" i="2"/>
  <c r="B77" i="2" l="1"/>
  <c r="F77" i="2" s="1"/>
  <c r="E78" i="2"/>
  <c r="C78" i="2"/>
  <c r="B102" i="1"/>
  <c r="F102" i="1" s="1"/>
  <c r="C103" i="1"/>
  <c r="E103" i="1"/>
  <c r="B103" i="1" l="1"/>
  <c r="F103" i="1" s="1"/>
  <c r="A103" i="1" s="1"/>
  <c r="E104" i="1"/>
  <c r="H104" i="1" s="1"/>
  <c r="C104" i="1"/>
  <c r="B78" i="2"/>
  <c r="F78" i="2" s="1"/>
  <c r="A78" i="2" s="1"/>
  <c r="C79" i="2"/>
  <c r="E79" i="2"/>
  <c r="A77" i="2"/>
  <c r="A102" i="1"/>
  <c r="B79" i="2" l="1"/>
  <c r="F79" i="2" s="1"/>
  <c r="E80" i="2"/>
  <c r="C80" i="2"/>
  <c r="B104" i="1"/>
  <c r="C105" i="1"/>
  <c r="E105" i="1"/>
  <c r="F104" i="1" l="1"/>
  <c r="H103" i="1"/>
  <c r="B105" i="1"/>
  <c r="E106" i="1"/>
  <c r="C106" i="1"/>
  <c r="B80" i="2"/>
  <c r="F80" i="2" s="1"/>
  <c r="A80" i="2" s="1"/>
  <c r="E81" i="2"/>
  <c r="C81" i="2"/>
  <c r="A79" i="2"/>
  <c r="G80" i="2"/>
  <c r="B106" i="1" l="1"/>
  <c r="F106" i="1" s="1"/>
  <c r="A106" i="1" s="1"/>
  <c r="E107" i="1"/>
  <c r="C107" i="1"/>
  <c r="F105" i="1"/>
  <c r="A104" i="1"/>
  <c r="H102" i="1"/>
  <c r="B81" i="2"/>
  <c r="F81" i="2" s="1"/>
  <c r="E82" i="2"/>
  <c r="C82" i="2"/>
  <c r="B82" i="2" l="1"/>
  <c r="F82" i="2" s="1"/>
  <c r="A82" i="2" s="1"/>
  <c r="E83" i="2"/>
  <c r="C83" i="2"/>
  <c r="A81" i="2"/>
  <c r="B107" i="1"/>
  <c r="C108" i="1"/>
  <c r="E108" i="1"/>
  <c r="A105" i="1"/>
  <c r="B108" i="1" l="1"/>
  <c r="F108" i="1" s="1"/>
  <c r="A108" i="1" s="1"/>
  <c r="E109" i="1"/>
  <c r="C109" i="1"/>
  <c r="F107" i="1"/>
  <c r="B83" i="2"/>
  <c r="F83" i="2" s="1"/>
  <c r="E84" i="2"/>
  <c r="C84" i="2"/>
  <c r="A83" i="2" l="1"/>
  <c r="A107" i="1"/>
  <c r="B84" i="2"/>
  <c r="F84" i="2" s="1"/>
  <c r="A84" i="2" s="1"/>
  <c r="E85" i="2"/>
  <c r="C85" i="2"/>
  <c r="B109" i="1"/>
  <c r="E110" i="1"/>
  <c r="C110" i="1"/>
  <c r="B110" i="1" l="1"/>
  <c r="F110" i="1" s="1"/>
  <c r="A110" i="1" s="1"/>
  <c r="E111" i="1"/>
  <c r="C111" i="1"/>
  <c r="F109" i="1"/>
  <c r="G84" i="2"/>
  <c r="B85" i="2"/>
  <c r="F85" i="2" s="1"/>
  <c r="C86" i="2"/>
  <c r="E86" i="2"/>
  <c r="B86" i="2" l="1"/>
  <c r="F86" i="2" s="1"/>
  <c r="A86" i="2" s="1"/>
  <c r="E87" i="2"/>
  <c r="C87" i="2"/>
  <c r="A109" i="1"/>
  <c r="A85" i="2"/>
  <c r="B111" i="1"/>
  <c r="E112" i="1"/>
  <c r="C112" i="1"/>
  <c r="B112" i="1" l="1"/>
  <c r="F112" i="1" s="1"/>
  <c r="A112" i="1" s="1"/>
  <c r="E113" i="1"/>
  <c r="C113" i="1"/>
  <c r="F111" i="1"/>
  <c r="B87" i="2"/>
  <c r="F87" i="2" s="1"/>
  <c r="E88" i="2"/>
  <c r="E89" i="2" s="1"/>
  <c r="G91" i="2" s="1"/>
  <c r="C88" i="2"/>
  <c r="B88" i="2" l="1"/>
  <c r="C89" i="2"/>
  <c r="A87" i="2"/>
  <c r="A111" i="1"/>
  <c r="B113" i="1"/>
  <c r="C114" i="1"/>
  <c r="E114" i="1"/>
  <c r="B114" i="1" l="1"/>
  <c r="F114" i="1" s="1"/>
  <c r="A114" i="1" s="1"/>
  <c r="C115" i="1"/>
  <c r="E115" i="1"/>
  <c r="F113" i="1"/>
  <c r="F88" i="2"/>
  <c r="B89" i="2"/>
  <c r="G90" i="2" s="1"/>
  <c r="A88" i="2" l="1"/>
  <c r="F89" i="2"/>
  <c r="G88" i="2"/>
  <c r="G89" i="2" s="1"/>
  <c r="A113" i="1"/>
  <c r="B115" i="1"/>
  <c r="F115" i="1" s="1"/>
  <c r="A115" i="1" s="1"/>
  <c r="C116" i="1"/>
  <c r="E116" i="1"/>
  <c r="H116" i="1" s="1"/>
  <c r="B116" i="1" l="1"/>
  <c r="C117" i="1"/>
  <c r="E117" i="1"/>
  <c r="B117" i="1" l="1"/>
  <c r="E118" i="1"/>
  <c r="C118" i="1"/>
  <c r="F116" i="1"/>
  <c r="H115" i="1"/>
  <c r="A116" i="1" l="1"/>
  <c r="H114" i="1"/>
  <c r="B118" i="1"/>
  <c r="F118" i="1" s="1"/>
  <c r="A118" i="1" s="1"/>
  <c r="C119" i="1"/>
  <c r="E119" i="1"/>
  <c r="F117" i="1"/>
  <c r="A117" i="1" l="1"/>
  <c r="B119" i="1"/>
  <c r="C120" i="1"/>
  <c r="E120" i="1"/>
  <c r="F119" i="1" l="1"/>
  <c r="B120" i="1"/>
  <c r="F120" i="1" s="1"/>
  <c r="A120" i="1" s="1"/>
  <c r="E121" i="1"/>
  <c r="C121" i="1"/>
  <c r="B121" i="1" l="1"/>
  <c r="F121" i="1" s="1"/>
  <c r="A121" i="1" s="1"/>
  <c r="E122" i="1"/>
  <c r="C122" i="1"/>
  <c r="A119" i="1"/>
  <c r="B122" i="1" l="1"/>
  <c r="F122" i="1" s="1"/>
  <c r="C123" i="1"/>
  <c r="E123" i="1"/>
  <c r="B123" i="1" l="1"/>
  <c r="E124" i="1"/>
  <c r="C124" i="1"/>
  <c r="A122" i="1"/>
  <c r="B124" i="1" l="1"/>
  <c r="F124" i="1" s="1"/>
  <c r="A124" i="1" s="1"/>
  <c r="E125" i="1"/>
  <c r="C125" i="1"/>
  <c r="F123" i="1"/>
  <c r="A123" i="1" l="1"/>
  <c r="B125" i="1"/>
  <c r="F125" i="1" s="1"/>
  <c r="A125" i="1" s="1"/>
  <c r="E126" i="1"/>
  <c r="C126" i="1"/>
  <c r="B126" i="1" l="1"/>
  <c r="F126" i="1" s="1"/>
  <c r="A126" i="1" s="1"/>
  <c r="C127" i="1"/>
  <c r="E127" i="1"/>
  <c r="B127" i="1" l="1"/>
  <c r="F127" i="1" s="1"/>
  <c r="A127" i="1" s="1"/>
  <c r="E128" i="1"/>
  <c r="H128" i="1" s="1"/>
  <c r="C128" i="1"/>
  <c r="B128" i="1" l="1"/>
  <c r="C129" i="1"/>
  <c r="E129" i="1"/>
  <c r="B129" i="1" l="1"/>
  <c r="C130" i="1"/>
  <c r="E130" i="1"/>
  <c r="F128" i="1"/>
  <c r="H127" i="1"/>
  <c r="B130" i="1" l="1"/>
  <c r="F130" i="1" s="1"/>
  <c r="A130" i="1" s="1"/>
  <c r="E131" i="1"/>
  <c r="C131" i="1"/>
  <c r="A128" i="1"/>
  <c r="H126" i="1"/>
  <c r="F129" i="1"/>
  <c r="A129" i="1" l="1"/>
  <c r="B131" i="1"/>
  <c r="C132" i="1"/>
  <c r="E132" i="1"/>
  <c r="B132" i="1" l="1"/>
  <c r="F132" i="1" s="1"/>
  <c r="A132" i="1" s="1"/>
  <c r="E133" i="1"/>
  <c r="C133" i="1"/>
  <c r="F131" i="1"/>
  <c r="B133" i="1" l="1"/>
  <c r="C134" i="1"/>
  <c r="E134" i="1"/>
  <c r="A131" i="1"/>
  <c r="B134" i="1" l="1"/>
  <c r="F134" i="1" s="1"/>
  <c r="A134" i="1" s="1"/>
  <c r="C135" i="1"/>
  <c r="E135" i="1"/>
  <c r="F133" i="1"/>
  <c r="A133" i="1" l="1"/>
  <c r="B135" i="1"/>
  <c r="C136" i="1"/>
  <c r="E136" i="1"/>
  <c r="B136" i="1" l="1"/>
  <c r="F136" i="1" s="1"/>
  <c r="A136" i="1" s="1"/>
  <c r="E137" i="1"/>
  <c r="C137" i="1"/>
  <c r="F135" i="1"/>
  <c r="A135" i="1" l="1"/>
  <c r="B137" i="1"/>
  <c r="E138" i="1"/>
  <c r="C138" i="1"/>
  <c r="B138" i="1" l="1"/>
  <c r="F138" i="1" s="1"/>
  <c r="A138" i="1" s="1"/>
  <c r="C139" i="1"/>
  <c r="E139" i="1"/>
  <c r="F137" i="1"/>
  <c r="A137" i="1" l="1"/>
  <c r="B139" i="1"/>
  <c r="F139" i="1" s="1"/>
  <c r="A139" i="1" s="1"/>
  <c r="E140" i="1"/>
  <c r="H140" i="1" s="1"/>
  <c r="C140" i="1"/>
  <c r="B140" i="1" l="1"/>
  <c r="C141" i="1"/>
  <c r="E141" i="1"/>
  <c r="B141" i="1" l="1"/>
  <c r="C142" i="1"/>
  <c r="E142" i="1"/>
  <c r="F140" i="1"/>
  <c r="H139" i="1"/>
  <c r="A140" i="1" l="1"/>
  <c r="H138" i="1"/>
  <c r="B142" i="1"/>
  <c r="F142" i="1" s="1"/>
  <c r="A142" i="1" s="1"/>
  <c r="E143" i="1"/>
  <c r="C143" i="1"/>
  <c r="F141" i="1"/>
  <c r="B143" i="1" l="1"/>
  <c r="E144" i="1"/>
  <c r="C144" i="1"/>
  <c r="A141" i="1"/>
  <c r="B144" i="1" l="1"/>
  <c r="F144" i="1" s="1"/>
  <c r="A144" i="1" s="1"/>
  <c r="E145" i="1"/>
  <c r="C145" i="1"/>
  <c r="F143" i="1"/>
  <c r="A143" i="1" l="1"/>
  <c r="B145" i="1"/>
  <c r="C146" i="1"/>
  <c r="E146" i="1"/>
  <c r="B146" i="1" l="1"/>
  <c r="F146" i="1" s="1"/>
  <c r="A146" i="1" s="1"/>
  <c r="C147" i="1"/>
  <c r="E147" i="1"/>
  <c r="F145" i="1"/>
  <c r="A145" i="1" l="1"/>
  <c r="B147" i="1"/>
  <c r="C148" i="1"/>
  <c r="E148" i="1"/>
  <c r="B148" i="1" l="1"/>
  <c r="F148" i="1" s="1"/>
  <c r="A148" i="1" s="1"/>
  <c r="C149" i="1"/>
  <c r="E149" i="1"/>
  <c r="F147" i="1"/>
  <c r="A147" i="1" l="1"/>
  <c r="B149" i="1"/>
  <c r="E150" i="1"/>
  <c r="C150" i="1"/>
  <c r="B150" i="1" l="1"/>
  <c r="F150" i="1" s="1"/>
  <c r="A150" i="1" s="1"/>
  <c r="C151" i="1"/>
  <c r="E151" i="1"/>
  <c r="F149" i="1"/>
  <c r="A149" i="1" l="1"/>
  <c r="B151" i="1"/>
  <c r="F151" i="1" s="1"/>
  <c r="A151" i="1" s="1"/>
  <c r="E152" i="1"/>
  <c r="H152" i="1" s="1"/>
  <c r="C152" i="1"/>
  <c r="B152" i="1" l="1"/>
  <c r="C153" i="1"/>
  <c r="E153" i="1"/>
  <c r="B153" i="1" l="1"/>
  <c r="C154" i="1"/>
  <c r="E154" i="1"/>
  <c r="F152" i="1"/>
  <c r="H151" i="1"/>
  <c r="A152" i="1" l="1"/>
  <c r="H150" i="1"/>
  <c r="B154" i="1"/>
  <c r="F154" i="1" s="1"/>
  <c r="A154" i="1" s="1"/>
  <c r="E155" i="1"/>
  <c r="C155" i="1"/>
  <c r="F153" i="1"/>
  <c r="A153" i="1" l="1"/>
  <c r="B155" i="1"/>
  <c r="C156" i="1"/>
  <c r="E156" i="1"/>
  <c r="F155" i="1" l="1"/>
  <c r="B156" i="1"/>
  <c r="F156" i="1" s="1"/>
  <c r="A156" i="1" s="1"/>
  <c r="E157" i="1"/>
  <c r="C157" i="1"/>
  <c r="B157" i="1" l="1"/>
  <c r="F157" i="1" s="1"/>
  <c r="A157" i="1" s="1"/>
  <c r="E158" i="1"/>
  <c r="C158" i="1"/>
  <c r="A155" i="1"/>
  <c r="B158" i="1" l="1"/>
  <c r="F158" i="1" s="1"/>
  <c r="E159" i="1"/>
  <c r="C159" i="1"/>
  <c r="B159" i="1" l="1"/>
  <c r="C160" i="1"/>
  <c r="E160" i="1"/>
  <c r="A158" i="1"/>
  <c r="B160" i="1" l="1"/>
  <c r="F160" i="1" s="1"/>
  <c r="A160" i="1" s="1"/>
  <c r="E161" i="1"/>
  <c r="C161" i="1"/>
  <c r="F159" i="1"/>
  <c r="A159" i="1" l="1"/>
  <c r="B161" i="1"/>
  <c r="F161" i="1" s="1"/>
  <c r="A161" i="1" s="1"/>
  <c r="C162" i="1"/>
  <c r="E162" i="1"/>
  <c r="B162" i="1" l="1"/>
  <c r="F162" i="1" s="1"/>
  <c r="E163" i="1"/>
  <c r="C163" i="1"/>
  <c r="B163" i="1" l="1"/>
  <c r="F163" i="1" s="1"/>
  <c r="A163" i="1" s="1"/>
  <c r="C164" i="1"/>
  <c r="E164" i="1"/>
  <c r="H164" i="1" s="1"/>
  <c r="A162" i="1"/>
  <c r="B164" i="1" l="1"/>
  <c r="C165" i="1"/>
  <c r="E165" i="1"/>
  <c r="B165" i="1" l="1"/>
  <c r="E166" i="1"/>
  <c r="C166" i="1"/>
  <c r="F164" i="1"/>
  <c r="H163" i="1"/>
  <c r="A164" i="1" l="1"/>
  <c r="H162" i="1"/>
  <c r="B166" i="1"/>
  <c r="F166" i="1" s="1"/>
  <c r="A166" i="1" s="1"/>
  <c r="C167" i="1"/>
  <c r="E167" i="1"/>
  <c r="F165" i="1"/>
  <c r="A165" i="1" l="1"/>
  <c r="B167" i="1"/>
  <c r="E168" i="1"/>
  <c r="C168" i="1"/>
  <c r="B168" i="1" l="1"/>
  <c r="F168" i="1" s="1"/>
  <c r="A168" i="1" s="1"/>
  <c r="E169" i="1"/>
  <c r="C169" i="1"/>
  <c r="F167" i="1"/>
  <c r="B169" i="1" l="1"/>
  <c r="C170" i="1"/>
  <c r="E170" i="1"/>
  <c r="A167" i="1"/>
  <c r="B170" i="1" l="1"/>
  <c r="F170" i="1" s="1"/>
  <c r="A170" i="1" s="1"/>
  <c r="C171" i="1"/>
  <c r="E171" i="1"/>
  <c r="F169" i="1"/>
  <c r="A169" i="1" l="1"/>
  <c r="B171" i="1"/>
  <c r="E172" i="1"/>
  <c r="C172" i="1"/>
  <c r="B172" i="1" l="1"/>
  <c r="F172" i="1" s="1"/>
  <c r="A172" i="1" s="1"/>
  <c r="C173" i="1"/>
  <c r="E173" i="1"/>
  <c r="F171" i="1"/>
  <c r="A171" i="1" l="1"/>
  <c r="B173" i="1"/>
  <c r="E174" i="1"/>
  <c r="C174" i="1"/>
  <c r="B174" i="1" l="1"/>
  <c r="F174" i="1" s="1"/>
  <c r="A174" i="1" s="1"/>
  <c r="C175" i="1"/>
  <c r="E175" i="1"/>
  <c r="F173" i="1"/>
  <c r="A173" i="1" l="1"/>
  <c r="B175" i="1"/>
  <c r="F175" i="1" s="1"/>
  <c r="A175" i="1" s="1"/>
  <c r="E176" i="1"/>
  <c r="H176" i="1" s="1"/>
  <c r="C176" i="1"/>
  <c r="B176" i="1" l="1"/>
  <c r="E177" i="1"/>
  <c r="C177" i="1"/>
  <c r="B177" i="1" l="1"/>
  <c r="C178" i="1"/>
  <c r="E178" i="1"/>
  <c r="F176" i="1"/>
  <c r="H175" i="1"/>
  <c r="A176" i="1" l="1"/>
  <c r="H174" i="1"/>
  <c r="F177" i="1"/>
  <c r="B178" i="1"/>
  <c r="F178" i="1" s="1"/>
  <c r="A178" i="1" s="1"/>
  <c r="E179" i="1"/>
  <c r="C179" i="1"/>
  <c r="B179" i="1" l="1"/>
  <c r="F179" i="1" s="1"/>
  <c r="A179" i="1" s="1"/>
  <c r="E180" i="1"/>
  <c r="C180" i="1"/>
  <c r="A177" i="1"/>
  <c r="B180" i="1" l="1"/>
  <c r="E181" i="1"/>
  <c r="C181" i="1"/>
  <c r="B181" i="1" l="1"/>
  <c r="F181" i="1" s="1"/>
  <c r="A181" i="1" s="1"/>
  <c r="C182" i="1"/>
  <c r="E182" i="1"/>
  <c r="F180" i="1"/>
  <c r="A180" i="1" l="1"/>
  <c r="B182" i="1"/>
  <c r="E183" i="1"/>
  <c r="C183" i="1"/>
  <c r="B183" i="1" l="1"/>
  <c r="F183" i="1" s="1"/>
  <c r="A183" i="1" s="1"/>
  <c r="C184" i="1"/>
  <c r="E184" i="1"/>
  <c r="F182" i="1"/>
  <c r="A182" i="1" l="1"/>
  <c r="B184" i="1"/>
  <c r="C185" i="1"/>
  <c r="E185" i="1"/>
  <c r="B185" i="1" l="1"/>
  <c r="F185" i="1" s="1"/>
  <c r="A185" i="1" s="1"/>
  <c r="E186" i="1"/>
  <c r="C186" i="1"/>
  <c r="F184" i="1"/>
  <c r="A184" i="1" l="1"/>
  <c r="B186" i="1"/>
  <c r="F186" i="1" s="1"/>
  <c r="A186" i="1" s="1"/>
  <c r="E187" i="1"/>
  <c r="C187" i="1"/>
  <c r="B187" i="1" l="1"/>
  <c r="F187" i="1" s="1"/>
  <c r="A187" i="1" s="1"/>
  <c r="E188" i="1"/>
  <c r="H188" i="1" s="1"/>
  <c r="C188" i="1"/>
  <c r="B188" i="1" l="1"/>
  <c r="C189" i="1"/>
  <c r="E189" i="1"/>
  <c r="B189" i="1" l="1"/>
  <c r="E190" i="1"/>
  <c r="C190" i="1"/>
  <c r="F188" i="1"/>
  <c r="H187" i="1"/>
  <c r="A188" i="1" l="1"/>
  <c r="H186" i="1"/>
  <c r="B190" i="1"/>
  <c r="F190" i="1" s="1"/>
  <c r="A190" i="1" s="1"/>
  <c r="C191" i="1"/>
  <c r="E191" i="1"/>
  <c r="F189" i="1"/>
  <c r="B191" i="1" l="1"/>
  <c r="C192" i="1"/>
  <c r="E192" i="1"/>
  <c r="A189" i="1"/>
  <c r="B192" i="1" l="1"/>
  <c r="F192" i="1" s="1"/>
  <c r="A192" i="1" s="1"/>
  <c r="C193" i="1"/>
  <c r="E193" i="1"/>
  <c r="F191" i="1"/>
  <c r="A191" i="1" l="1"/>
  <c r="B193" i="1"/>
  <c r="C194" i="1"/>
  <c r="E194" i="1"/>
  <c r="B194" i="1" l="1"/>
  <c r="F194" i="1" s="1"/>
  <c r="A194" i="1" s="1"/>
  <c r="C195" i="1"/>
  <c r="E195" i="1"/>
  <c r="F193" i="1"/>
  <c r="A193" i="1" l="1"/>
  <c r="B195" i="1"/>
  <c r="E196" i="1"/>
  <c r="C196" i="1"/>
  <c r="B196" i="1" l="1"/>
  <c r="F196" i="1" s="1"/>
  <c r="A196" i="1" s="1"/>
  <c r="C197" i="1"/>
  <c r="E197" i="1"/>
  <c r="F195" i="1"/>
  <c r="A195" i="1" l="1"/>
  <c r="B197" i="1"/>
  <c r="E198" i="1"/>
  <c r="C198" i="1"/>
  <c r="B198" i="1" l="1"/>
  <c r="F198" i="1" s="1"/>
  <c r="A198" i="1" s="1"/>
  <c r="C199" i="1"/>
  <c r="E199" i="1"/>
  <c r="F197" i="1"/>
  <c r="A197" i="1" l="1"/>
  <c r="B199" i="1"/>
  <c r="F199" i="1" s="1"/>
  <c r="A199" i="1" s="1"/>
  <c r="C200" i="1"/>
  <c r="E200" i="1"/>
  <c r="H200" i="1" s="1"/>
  <c r="B200" i="1" l="1"/>
  <c r="C201" i="1"/>
  <c r="E201" i="1"/>
  <c r="B201" i="1" l="1"/>
  <c r="E202" i="1"/>
  <c r="C202" i="1"/>
  <c r="F200" i="1"/>
  <c r="H199" i="1"/>
  <c r="A200" i="1" l="1"/>
  <c r="H198" i="1"/>
  <c r="B202" i="1"/>
  <c r="F202" i="1" s="1"/>
  <c r="A202" i="1" s="1"/>
  <c r="E203" i="1"/>
  <c r="C203" i="1"/>
  <c r="F201" i="1"/>
  <c r="A201" i="1" l="1"/>
  <c r="B203" i="1"/>
  <c r="E204" i="1"/>
  <c r="C204" i="1"/>
  <c r="B204" i="1" l="1"/>
  <c r="F204" i="1" s="1"/>
  <c r="A204" i="1" s="1"/>
  <c r="C205" i="1"/>
  <c r="E205" i="1"/>
  <c r="F203" i="1"/>
  <c r="A203" i="1" l="1"/>
  <c r="B205" i="1"/>
  <c r="C206" i="1"/>
  <c r="E206" i="1"/>
  <c r="B206" i="1" l="1"/>
  <c r="F206" i="1" s="1"/>
  <c r="A206" i="1" s="1"/>
  <c r="E207" i="1"/>
  <c r="C207" i="1"/>
  <c r="F205" i="1"/>
  <c r="A205" i="1" l="1"/>
  <c r="B207" i="1"/>
  <c r="E208" i="1"/>
  <c r="C208" i="1"/>
  <c r="B208" i="1" l="1"/>
  <c r="F208" i="1" s="1"/>
  <c r="A208" i="1" s="1"/>
  <c r="C209" i="1"/>
  <c r="E209" i="1"/>
  <c r="F207" i="1"/>
  <c r="A207" i="1" l="1"/>
  <c r="B209" i="1"/>
  <c r="C210" i="1"/>
  <c r="E210" i="1"/>
  <c r="B210" i="1" l="1"/>
  <c r="F210" i="1" s="1"/>
  <c r="A210" i="1" s="1"/>
  <c r="E211" i="1"/>
  <c r="C211" i="1"/>
  <c r="F209" i="1"/>
  <c r="A209" i="1" l="1"/>
  <c r="B211" i="1"/>
  <c r="F211" i="1" s="1"/>
  <c r="A211" i="1" s="1"/>
  <c r="C212" i="1"/>
  <c r="E212" i="1"/>
  <c r="H212" i="1" s="1"/>
  <c r="B212" i="1" l="1"/>
  <c r="E213" i="1"/>
  <c r="C213" i="1"/>
  <c r="B213" i="1" l="1"/>
  <c r="E214" i="1"/>
  <c r="C214" i="1"/>
  <c r="F212" i="1"/>
  <c r="H211" i="1"/>
  <c r="A212" i="1" l="1"/>
  <c r="H210" i="1"/>
  <c r="B214" i="1"/>
  <c r="F214" i="1" s="1"/>
  <c r="A214" i="1" s="1"/>
  <c r="C215" i="1"/>
  <c r="E215" i="1"/>
  <c r="F213" i="1"/>
  <c r="A213" i="1" l="1"/>
  <c r="B215" i="1"/>
  <c r="C216" i="1"/>
  <c r="E216" i="1"/>
  <c r="F215" i="1" l="1"/>
  <c r="B216" i="1"/>
  <c r="F216" i="1" s="1"/>
  <c r="A216" i="1" s="1"/>
  <c r="C217" i="1"/>
  <c r="E217" i="1"/>
  <c r="B217" i="1" l="1"/>
  <c r="F217" i="1" s="1"/>
  <c r="A217" i="1" s="1"/>
  <c r="C218" i="1"/>
  <c r="E218" i="1"/>
  <c r="A215" i="1"/>
  <c r="B218" i="1" l="1"/>
  <c r="C219" i="1"/>
  <c r="E219" i="1"/>
  <c r="B219" i="1" l="1"/>
  <c r="F219" i="1" s="1"/>
  <c r="A219" i="1" s="1"/>
  <c r="E220" i="1"/>
  <c r="C220" i="1"/>
  <c r="F218" i="1"/>
  <c r="A218" i="1" l="1"/>
  <c r="B220" i="1"/>
  <c r="C221" i="1"/>
  <c r="E221" i="1"/>
  <c r="B221" i="1" l="1"/>
  <c r="F221" i="1" s="1"/>
  <c r="A221" i="1" s="1"/>
  <c r="E222" i="1"/>
  <c r="C222" i="1"/>
  <c r="F220" i="1"/>
  <c r="A220" i="1" l="1"/>
  <c r="B222" i="1"/>
  <c r="F222" i="1" s="1"/>
  <c r="A222" i="1" s="1"/>
  <c r="E223" i="1"/>
  <c r="C223" i="1"/>
  <c r="B223" i="1" l="1"/>
  <c r="F223" i="1" s="1"/>
  <c r="E224" i="1"/>
  <c r="H224" i="1" s="1"/>
  <c r="C224" i="1"/>
  <c r="B224" i="1" l="1"/>
  <c r="E225" i="1"/>
  <c r="C225" i="1"/>
  <c r="A223" i="1"/>
  <c r="B225" i="1" l="1"/>
  <c r="E226" i="1"/>
  <c r="C226" i="1"/>
  <c r="F224" i="1"/>
  <c r="H223" i="1"/>
  <c r="B226" i="1" l="1"/>
  <c r="F226" i="1" s="1"/>
  <c r="A226" i="1" s="1"/>
  <c r="C227" i="1"/>
  <c r="E227" i="1"/>
  <c r="F225" i="1"/>
  <c r="A224" i="1"/>
  <c r="H222" i="1"/>
  <c r="A225" i="1" l="1"/>
  <c r="B227" i="1"/>
  <c r="E228" i="1"/>
  <c r="C228" i="1"/>
  <c r="B228" i="1" l="1"/>
  <c r="F228" i="1" s="1"/>
  <c r="A228" i="1" s="1"/>
  <c r="C229" i="1"/>
  <c r="E229" i="1"/>
  <c r="F227" i="1"/>
  <c r="A227" i="1" l="1"/>
  <c r="B229" i="1"/>
  <c r="C230" i="1"/>
  <c r="E230" i="1"/>
  <c r="B230" i="1" l="1"/>
  <c r="F230" i="1" s="1"/>
  <c r="A230" i="1" s="1"/>
  <c r="C231" i="1"/>
  <c r="E231" i="1"/>
  <c r="F229" i="1"/>
  <c r="A229" i="1" l="1"/>
  <c r="B231" i="1"/>
  <c r="C232" i="1"/>
  <c r="E232" i="1"/>
  <c r="B232" i="1" l="1"/>
  <c r="F232" i="1" s="1"/>
  <c r="A232" i="1" s="1"/>
  <c r="C233" i="1"/>
  <c r="E233" i="1"/>
  <c r="F231" i="1"/>
  <c r="A231" i="1" l="1"/>
  <c r="B233" i="1"/>
  <c r="C234" i="1"/>
  <c r="E234" i="1"/>
  <c r="B234" i="1" l="1"/>
  <c r="F234" i="1" s="1"/>
  <c r="A234" i="1" s="1"/>
  <c r="C235" i="1"/>
  <c r="E235" i="1"/>
  <c r="F233" i="1"/>
  <c r="A233" i="1" l="1"/>
  <c r="B235" i="1"/>
  <c r="F235" i="1" s="1"/>
  <c r="A235" i="1" s="1"/>
  <c r="E236" i="1"/>
  <c r="H236" i="1" s="1"/>
  <c r="C236" i="1"/>
  <c r="B236" i="1" l="1"/>
  <c r="E237" i="1"/>
  <c r="C237" i="1"/>
  <c r="B237" i="1" l="1"/>
  <c r="E238" i="1"/>
  <c r="C238" i="1"/>
  <c r="F236" i="1"/>
  <c r="H235" i="1"/>
  <c r="A236" i="1" l="1"/>
  <c r="H234" i="1"/>
  <c r="B238" i="1"/>
  <c r="F238" i="1" s="1"/>
  <c r="A238" i="1" s="1"/>
  <c r="C239" i="1"/>
  <c r="E239" i="1"/>
  <c r="F237" i="1"/>
  <c r="A237" i="1" l="1"/>
  <c r="B239" i="1"/>
  <c r="C240" i="1"/>
  <c r="E240" i="1"/>
  <c r="F239" i="1" l="1"/>
  <c r="B240" i="1"/>
  <c r="F240" i="1" s="1"/>
  <c r="A240" i="1" s="1"/>
  <c r="E241" i="1"/>
  <c r="C241" i="1"/>
  <c r="B241" i="1" l="1"/>
  <c r="F241" i="1" s="1"/>
  <c r="A241" i="1" s="1"/>
  <c r="C242" i="1"/>
  <c r="E242" i="1"/>
  <c r="A239" i="1"/>
  <c r="B242" i="1" l="1"/>
  <c r="C243" i="1"/>
  <c r="E243" i="1"/>
  <c r="B243" i="1" l="1"/>
  <c r="F243" i="1" s="1"/>
  <c r="A243" i="1" s="1"/>
  <c r="C244" i="1"/>
  <c r="E244" i="1"/>
  <c r="F242" i="1"/>
  <c r="A242" i="1" l="1"/>
  <c r="B244" i="1"/>
  <c r="C245" i="1"/>
  <c r="E245" i="1"/>
  <c r="B245" i="1" l="1"/>
  <c r="F245" i="1" s="1"/>
  <c r="A245" i="1" s="1"/>
  <c r="E246" i="1"/>
  <c r="C246" i="1"/>
  <c r="F244" i="1"/>
  <c r="A244" i="1" l="1"/>
  <c r="B246" i="1"/>
  <c r="F246" i="1" s="1"/>
  <c r="A246" i="1" s="1"/>
  <c r="C247" i="1"/>
  <c r="E247" i="1"/>
  <c r="B247" i="1" l="1"/>
  <c r="F247" i="1" s="1"/>
  <c r="C248" i="1"/>
  <c r="E248" i="1"/>
  <c r="H248" i="1" s="1"/>
  <c r="B248" i="1" l="1"/>
  <c r="C249" i="1"/>
  <c r="E249" i="1"/>
  <c r="A247" i="1"/>
  <c r="B249" i="1" l="1"/>
  <c r="E250" i="1"/>
  <c r="C250" i="1"/>
  <c r="F248" i="1"/>
  <c r="H247" i="1"/>
  <c r="A248" i="1" l="1"/>
  <c r="H246" i="1"/>
  <c r="B250" i="1"/>
  <c r="F250" i="1" s="1"/>
  <c r="A250" i="1" s="1"/>
  <c r="E251" i="1"/>
  <c r="C251" i="1"/>
  <c r="F249" i="1"/>
  <c r="A249" i="1" l="1"/>
  <c r="B251" i="1"/>
  <c r="C252" i="1"/>
  <c r="E252" i="1"/>
  <c r="F251" i="1" l="1"/>
  <c r="B252" i="1"/>
  <c r="F252" i="1" s="1"/>
  <c r="A252" i="1" s="1"/>
  <c r="E253" i="1"/>
  <c r="C253" i="1"/>
  <c r="B253" i="1" l="1"/>
  <c r="E254" i="1"/>
  <c r="C254" i="1"/>
  <c r="A251" i="1"/>
  <c r="B254" i="1" l="1"/>
  <c r="F254" i="1" s="1"/>
  <c r="A254" i="1" s="1"/>
  <c r="E255" i="1"/>
  <c r="C255" i="1"/>
  <c r="F253" i="1"/>
  <c r="A253" i="1" l="1"/>
  <c r="B255" i="1"/>
  <c r="C256" i="1"/>
  <c r="E256" i="1"/>
  <c r="F255" i="1" l="1"/>
  <c r="B256" i="1"/>
  <c r="F256" i="1" s="1"/>
  <c r="A256" i="1" s="1"/>
  <c r="E257" i="1"/>
  <c r="C257" i="1"/>
  <c r="B257" i="1" l="1"/>
  <c r="C258" i="1"/>
  <c r="E258" i="1"/>
  <c r="A255" i="1"/>
  <c r="B258" i="1" l="1"/>
  <c r="F258" i="1" s="1"/>
  <c r="A258" i="1" s="1"/>
  <c r="E259" i="1"/>
  <c r="C259" i="1"/>
  <c r="F257" i="1"/>
  <c r="A257" i="1" l="1"/>
  <c r="B259" i="1"/>
  <c r="F259" i="1" s="1"/>
  <c r="A259" i="1" s="1"/>
  <c r="E260" i="1"/>
  <c r="H260" i="1" s="1"/>
  <c r="C260" i="1"/>
  <c r="B260" i="1" l="1"/>
  <c r="E261" i="1"/>
  <c r="C261" i="1"/>
  <c r="B261" i="1" l="1"/>
  <c r="E262" i="1"/>
  <c r="C262" i="1"/>
  <c r="F260" i="1"/>
  <c r="H259" i="1"/>
  <c r="B262" i="1" l="1"/>
  <c r="F262" i="1" s="1"/>
  <c r="A262" i="1" s="1"/>
  <c r="C263" i="1"/>
  <c r="E263" i="1"/>
  <c r="F261" i="1"/>
  <c r="A260" i="1"/>
  <c r="H258" i="1"/>
  <c r="A261" i="1" l="1"/>
  <c r="B263" i="1"/>
  <c r="E264" i="1"/>
  <c r="C264" i="1"/>
  <c r="B264" i="1" l="1"/>
  <c r="F264" i="1" s="1"/>
  <c r="A264" i="1" s="1"/>
  <c r="C265" i="1"/>
  <c r="E265" i="1"/>
  <c r="F263" i="1"/>
  <c r="A263" i="1" l="1"/>
  <c r="B265" i="1"/>
  <c r="C266" i="1"/>
  <c r="E266" i="1"/>
  <c r="B266" i="1" l="1"/>
  <c r="F266" i="1" s="1"/>
  <c r="A266" i="1" s="1"/>
  <c r="C267" i="1"/>
  <c r="E267" i="1"/>
  <c r="F265" i="1"/>
  <c r="A265" i="1" l="1"/>
  <c r="B267" i="1"/>
  <c r="C268" i="1"/>
  <c r="E268" i="1"/>
  <c r="B268" i="1" l="1"/>
  <c r="F268" i="1" s="1"/>
  <c r="A268" i="1" s="1"/>
  <c r="E269" i="1"/>
  <c r="C269" i="1"/>
  <c r="F267" i="1"/>
  <c r="A267" i="1" l="1"/>
  <c r="B269" i="1"/>
  <c r="E270" i="1"/>
  <c r="C270" i="1"/>
  <c r="B270" i="1" l="1"/>
  <c r="F270" i="1" s="1"/>
  <c r="A270" i="1" s="1"/>
  <c r="C271" i="1"/>
  <c r="E271" i="1"/>
  <c r="F269" i="1"/>
  <c r="A269" i="1" l="1"/>
  <c r="B271" i="1"/>
  <c r="F271" i="1" s="1"/>
  <c r="A271" i="1" s="1"/>
  <c r="E272" i="1"/>
  <c r="H272" i="1" s="1"/>
  <c r="C272" i="1"/>
  <c r="B272" i="1" l="1"/>
  <c r="E273" i="1"/>
  <c r="C273" i="1"/>
  <c r="B273" i="1" l="1"/>
  <c r="C274" i="1"/>
  <c r="E274" i="1"/>
  <c r="F272" i="1"/>
  <c r="H271" i="1"/>
  <c r="A272" i="1" l="1"/>
  <c r="H270" i="1"/>
  <c r="F273" i="1"/>
  <c r="B274" i="1"/>
  <c r="F274" i="1" s="1"/>
  <c r="A274" i="1" s="1"/>
  <c r="C275" i="1"/>
  <c r="E275" i="1"/>
  <c r="A273" i="1" l="1"/>
  <c r="B275" i="1"/>
  <c r="C276" i="1"/>
  <c r="E276" i="1"/>
  <c r="B276" i="1" l="1"/>
  <c r="F276" i="1" s="1"/>
  <c r="A276" i="1" s="1"/>
  <c r="C277" i="1"/>
  <c r="E277" i="1"/>
  <c r="F275" i="1"/>
  <c r="A275" i="1" l="1"/>
  <c r="B277" i="1"/>
  <c r="C278" i="1"/>
  <c r="E278" i="1"/>
  <c r="B278" i="1" l="1"/>
  <c r="F278" i="1" s="1"/>
  <c r="A278" i="1" s="1"/>
  <c r="C279" i="1"/>
  <c r="E279" i="1"/>
  <c r="F277" i="1"/>
  <c r="A277" i="1" l="1"/>
  <c r="B279" i="1"/>
  <c r="E280" i="1"/>
  <c r="C280" i="1"/>
  <c r="B280" i="1" l="1"/>
  <c r="F280" i="1" s="1"/>
  <c r="A280" i="1" s="1"/>
  <c r="C281" i="1"/>
  <c r="E281" i="1"/>
  <c r="F279" i="1"/>
  <c r="A279" i="1" l="1"/>
  <c r="B281" i="1"/>
  <c r="C282" i="1"/>
  <c r="E282" i="1"/>
  <c r="B282" i="1" l="1"/>
  <c r="F282" i="1" s="1"/>
  <c r="A282" i="1" s="1"/>
  <c r="C283" i="1"/>
  <c r="E283" i="1"/>
  <c r="F281" i="1"/>
  <c r="A281" i="1" l="1"/>
  <c r="B283" i="1"/>
  <c r="F283" i="1" s="1"/>
  <c r="A283" i="1" s="1"/>
  <c r="E284" i="1"/>
  <c r="H284" i="1" s="1"/>
  <c r="C284" i="1"/>
  <c r="B284" i="1" l="1"/>
  <c r="C285" i="1"/>
  <c r="E285" i="1"/>
  <c r="B285" i="1" l="1"/>
  <c r="E286" i="1"/>
  <c r="C286" i="1"/>
  <c r="F284" i="1"/>
  <c r="H283" i="1"/>
  <c r="A284" i="1" l="1"/>
  <c r="H282" i="1"/>
  <c r="B286" i="1"/>
  <c r="F286" i="1" s="1"/>
  <c r="A286" i="1" s="1"/>
  <c r="C287" i="1"/>
  <c r="E287" i="1"/>
  <c r="F285" i="1"/>
  <c r="A285" i="1" l="1"/>
  <c r="B287" i="1"/>
  <c r="E288" i="1"/>
  <c r="C288" i="1"/>
  <c r="B288" i="1" l="1"/>
  <c r="F288" i="1" s="1"/>
  <c r="A288" i="1" s="1"/>
  <c r="E289" i="1"/>
  <c r="C289" i="1"/>
  <c r="F287" i="1"/>
  <c r="A287" i="1" l="1"/>
  <c r="B289" i="1"/>
  <c r="E290" i="1"/>
  <c r="C290" i="1"/>
  <c r="B290" i="1" l="1"/>
  <c r="F290" i="1" s="1"/>
  <c r="A290" i="1" s="1"/>
  <c r="C291" i="1"/>
  <c r="E291" i="1"/>
  <c r="F289" i="1"/>
  <c r="A289" i="1" l="1"/>
  <c r="B291" i="1"/>
  <c r="C292" i="1"/>
  <c r="E292" i="1"/>
  <c r="B292" i="1" l="1"/>
  <c r="F292" i="1" s="1"/>
  <c r="A292" i="1" s="1"/>
  <c r="C293" i="1"/>
  <c r="E293" i="1"/>
  <c r="F291" i="1"/>
  <c r="A291" i="1" l="1"/>
  <c r="B293" i="1"/>
  <c r="E294" i="1"/>
  <c r="C294" i="1"/>
  <c r="B294" i="1" l="1"/>
  <c r="F294" i="1" s="1"/>
  <c r="A294" i="1" s="1"/>
  <c r="C295" i="1"/>
  <c r="E295" i="1"/>
  <c r="F293" i="1"/>
  <c r="A293" i="1" l="1"/>
  <c r="B295" i="1"/>
  <c r="F295" i="1" s="1"/>
  <c r="A295" i="1" s="1"/>
  <c r="C296" i="1"/>
  <c r="E296" i="1"/>
  <c r="H296" i="1" s="1"/>
  <c r="B296" i="1" l="1"/>
  <c r="E297" i="1"/>
  <c r="C357" i="1"/>
  <c r="C297" i="1"/>
  <c r="B297" i="1" l="1"/>
  <c r="E298" i="1"/>
  <c r="C298" i="1"/>
  <c r="B357" i="1"/>
  <c r="F296" i="1"/>
  <c r="H295" i="1"/>
  <c r="A296" i="1" l="1"/>
  <c r="H294" i="1"/>
  <c r="B298" i="1"/>
  <c r="F298" i="1" s="1"/>
  <c r="A298" i="1" s="1"/>
  <c r="C299" i="1"/>
  <c r="E299" i="1"/>
  <c r="F297" i="1"/>
  <c r="A297" i="1" l="1"/>
  <c r="B299" i="1"/>
  <c r="C300" i="1"/>
  <c r="E300" i="1"/>
  <c r="B300" i="1" l="1"/>
  <c r="F300" i="1" s="1"/>
  <c r="A300" i="1" s="1"/>
  <c r="C301" i="1"/>
  <c r="E301" i="1"/>
  <c r="F299" i="1"/>
  <c r="A299" i="1" l="1"/>
  <c r="B301" i="1"/>
  <c r="E302" i="1"/>
  <c r="C302" i="1"/>
  <c r="B302" i="1" l="1"/>
  <c r="F302" i="1" s="1"/>
  <c r="A302" i="1" s="1"/>
  <c r="E303" i="1"/>
  <c r="C303" i="1"/>
  <c r="F301" i="1"/>
  <c r="A301" i="1" l="1"/>
  <c r="B303" i="1"/>
  <c r="E304" i="1"/>
  <c r="C304" i="1"/>
  <c r="B304" i="1" l="1"/>
  <c r="F304" i="1" s="1"/>
  <c r="A304" i="1" s="1"/>
  <c r="C305" i="1"/>
  <c r="E305" i="1"/>
  <c r="F303" i="1"/>
  <c r="A303" i="1" l="1"/>
  <c r="B305" i="1"/>
  <c r="C306" i="1"/>
  <c r="E306" i="1"/>
  <c r="B306" i="1" l="1"/>
  <c r="F306" i="1" s="1"/>
  <c r="A306" i="1" s="1"/>
  <c r="E307" i="1"/>
  <c r="C307" i="1"/>
  <c r="F305" i="1"/>
  <c r="A305" i="1" l="1"/>
  <c r="B307" i="1"/>
  <c r="F307" i="1" s="1"/>
  <c r="A307" i="1" s="1"/>
  <c r="E308" i="1"/>
  <c r="H308" i="1" s="1"/>
  <c r="C308" i="1"/>
  <c r="B308" i="1" l="1"/>
  <c r="C309" i="1"/>
  <c r="E309" i="1"/>
  <c r="B309" i="1" l="1"/>
  <c r="C310" i="1"/>
  <c r="E310" i="1"/>
  <c r="F308" i="1"/>
  <c r="H307" i="1"/>
  <c r="B310" i="1" l="1"/>
  <c r="F310" i="1" s="1"/>
  <c r="A310" i="1" s="1"/>
  <c r="C311" i="1"/>
  <c r="E311" i="1"/>
  <c r="A308" i="1"/>
  <c r="H306" i="1"/>
  <c r="F309" i="1"/>
  <c r="A309" i="1" l="1"/>
  <c r="B311" i="1"/>
  <c r="C312" i="1"/>
  <c r="E312" i="1"/>
  <c r="F311" i="1" l="1"/>
  <c r="B312" i="1"/>
  <c r="F312" i="1" s="1"/>
  <c r="A312" i="1" s="1"/>
  <c r="E313" i="1"/>
  <c r="C313" i="1"/>
  <c r="B313" i="1" l="1"/>
  <c r="E314" i="1"/>
  <c r="C314" i="1"/>
  <c r="A311" i="1"/>
  <c r="B314" i="1" l="1"/>
  <c r="F314" i="1" s="1"/>
  <c r="A314" i="1" s="1"/>
  <c r="C315" i="1"/>
  <c r="E315" i="1"/>
  <c r="F313" i="1"/>
  <c r="A313" i="1" l="1"/>
  <c r="B315" i="1"/>
  <c r="E316" i="1"/>
  <c r="C316" i="1"/>
  <c r="B316" i="1" l="1"/>
  <c r="F316" i="1" s="1"/>
  <c r="A316" i="1" s="1"/>
  <c r="E317" i="1"/>
  <c r="C317" i="1"/>
  <c r="F315" i="1"/>
  <c r="A315" i="1" l="1"/>
  <c r="B317" i="1"/>
  <c r="E318" i="1"/>
  <c r="C318" i="1"/>
  <c r="B318" i="1" l="1"/>
  <c r="F318" i="1" s="1"/>
  <c r="A318" i="1" s="1"/>
  <c r="C319" i="1"/>
  <c r="E319" i="1"/>
  <c r="F317" i="1"/>
  <c r="A317" i="1" l="1"/>
  <c r="B319" i="1"/>
  <c r="F319" i="1" s="1"/>
  <c r="A319" i="1" s="1"/>
  <c r="E320" i="1"/>
  <c r="H320" i="1" s="1"/>
  <c r="C320" i="1"/>
  <c r="B320" i="1" l="1"/>
  <c r="C321" i="1"/>
  <c r="E321" i="1"/>
  <c r="B321" i="1" l="1"/>
  <c r="C322" i="1"/>
  <c r="E322" i="1"/>
  <c r="F320" i="1"/>
  <c r="H319" i="1"/>
  <c r="A320" i="1" l="1"/>
  <c r="H318" i="1"/>
  <c r="B322" i="1"/>
  <c r="F322" i="1" s="1"/>
  <c r="A322" i="1" s="1"/>
  <c r="C323" i="1"/>
  <c r="E323" i="1"/>
  <c r="F321" i="1"/>
  <c r="A321" i="1" l="1"/>
  <c r="B323" i="1"/>
  <c r="E324" i="1"/>
  <c r="C324" i="1"/>
  <c r="B324" i="1" l="1"/>
  <c r="F324" i="1" s="1"/>
  <c r="A324" i="1" s="1"/>
  <c r="C325" i="1"/>
  <c r="E325" i="1"/>
  <c r="F323" i="1"/>
  <c r="A323" i="1" l="1"/>
  <c r="B325" i="1"/>
  <c r="E326" i="1"/>
  <c r="C326" i="1"/>
  <c r="B326" i="1" l="1"/>
  <c r="F326" i="1" s="1"/>
  <c r="A326" i="1" s="1"/>
  <c r="E327" i="1"/>
  <c r="C327" i="1"/>
  <c r="F325" i="1"/>
  <c r="A325" i="1" l="1"/>
  <c r="B327" i="1"/>
  <c r="C328" i="1"/>
  <c r="E328" i="1"/>
  <c r="B328" i="1" l="1"/>
  <c r="F328" i="1" s="1"/>
  <c r="A328" i="1" s="1"/>
  <c r="C329" i="1"/>
  <c r="E329" i="1"/>
  <c r="F327" i="1"/>
  <c r="A327" i="1" l="1"/>
  <c r="B329" i="1"/>
  <c r="C330" i="1"/>
  <c r="E330" i="1"/>
  <c r="B330" i="1" l="1"/>
  <c r="F330" i="1" s="1"/>
  <c r="A330" i="1" s="1"/>
  <c r="C331" i="1"/>
  <c r="E331" i="1"/>
  <c r="F329" i="1"/>
  <c r="A329" i="1" l="1"/>
  <c r="B331" i="1"/>
  <c r="F331" i="1" s="1"/>
  <c r="A331" i="1" s="1"/>
  <c r="E332" i="1"/>
  <c r="H332" i="1" s="1"/>
  <c r="C332" i="1"/>
  <c r="B332" i="1" l="1"/>
  <c r="C333" i="1"/>
  <c r="E333" i="1"/>
  <c r="B333" i="1" l="1"/>
  <c r="C334" i="1"/>
  <c r="E334" i="1"/>
  <c r="F332" i="1"/>
  <c r="H331" i="1"/>
  <c r="A332" i="1" l="1"/>
  <c r="H330" i="1"/>
  <c r="B334" i="1"/>
  <c r="F334" i="1" s="1"/>
  <c r="A334" i="1" s="1"/>
  <c r="E335" i="1"/>
  <c r="C335" i="1"/>
  <c r="F333" i="1"/>
  <c r="A333" i="1" l="1"/>
  <c r="B335" i="1"/>
  <c r="C336" i="1"/>
  <c r="E336" i="1"/>
  <c r="F335" i="1" l="1"/>
  <c r="B336" i="1"/>
  <c r="F336" i="1" s="1"/>
  <c r="A336" i="1" s="1"/>
  <c r="E337" i="1"/>
  <c r="C337" i="1"/>
  <c r="B337" i="1" l="1"/>
  <c r="F337" i="1" s="1"/>
  <c r="A337" i="1" s="1"/>
  <c r="C338" i="1"/>
  <c r="E338" i="1"/>
  <c r="A335" i="1"/>
  <c r="B338" i="1" l="1"/>
  <c r="F338" i="1" s="1"/>
  <c r="C339" i="1"/>
  <c r="E339" i="1"/>
  <c r="B339" i="1" l="1"/>
  <c r="C340" i="1"/>
  <c r="E340" i="1"/>
  <c r="A338" i="1"/>
  <c r="B340" i="1" l="1"/>
  <c r="F340" i="1" s="1"/>
  <c r="A340" i="1" s="1"/>
  <c r="E341" i="1"/>
  <c r="C341" i="1"/>
  <c r="F339" i="1"/>
  <c r="A339" i="1" l="1"/>
  <c r="B341" i="1"/>
  <c r="F341" i="1" s="1"/>
  <c r="A341" i="1" s="1"/>
  <c r="C342" i="1"/>
  <c r="E342" i="1"/>
  <c r="B342" i="1" l="1"/>
  <c r="F342" i="1" s="1"/>
  <c r="A342" i="1" s="1"/>
  <c r="E343" i="1"/>
  <c r="C343" i="1"/>
  <c r="B343" i="1" l="1"/>
  <c r="F343" i="1" s="1"/>
  <c r="A343" i="1" s="1"/>
  <c r="C344" i="1"/>
  <c r="E344" i="1"/>
  <c r="H344" i="1" s="1"/>
  <c r="B344" i="1" l="1"/>
  <c r="E345" i="1"/>
  <c r="C345" i="1"/>
  <c r="B345" i="1" l="1"/>
  <c r="E346" i="1"/>
  <c r="C346" i="1"/>
  <c r="F344" i="1"/>
  <c r="H343" i="1"/>
  <c r="B346" i="1" l="1"/>
  <c r="F346" i="1" s="1"/>
  <c r="A346" i="1" s="1"/>
  <c r="E347" i="1"/>
  <c r="C347" i="1"/>
  <c r="F345" i="1"/>
  <c r="A344" i="1"/>
  <c r="H342" i="1"/>
  <c r="B347" i="1" l="1"/>
  <c r="E348" i="1"/>
  <c r="C348" i="1"/>
  <c r="A345" i="1"/>
  <c r="B348" i="1" l="1"/>
  <c r="F348" i="1" s="1"/>
  <c r="A348" i="1" s="1"/>
  <c r="C349" i="1"/>
  <c r="E349" i="1"/>
  <c r="F347" i="1"/>
  <c r="A347" i="1" l="1"/>
  <c r="B349" i="1"/>
  <c r="E350" i="1"/>
  <c r="C350" i="1"/>
  <c r="B350" i="1" l="1"/>
  <c r="F350" i="1" s="1"/>
  <c r="A350" i="1" s="1"/>
  <c r="C351" i="1"/>
  <c r="E351" i="1"/>
  <c r="F349" i="1"/>
  <c r="A349" i="1" l="1"/>
  <c r="B351" i="1"/>
  <c r="E352" i="1"/>
  <c r="C352" i="1"/>
  <c r="B352" i="1" l="1"/>
  <c r="F352" i="1" s="1"/>
  <c r="A352" i="1" s="1"/>
  <c r="E353" i="1"/>
  <c r="C353" i="1"/>
  <c r="F351" i="1"/>
  <c r="A351" i="1" l="1"/>
  <c r="B353" i="1"/>
  <c r="C354" i="1"/>
  <c r="E354" i="1"/>
  <c r="B354" i="1" l="1"/>
  <c r="F354" i="1" s="1"/>
  <c r="A354" i="1" s="1"/>
  <c r="C355" i="1"/>
  <c r="E355" i="1"/>
  <c r="F353" i="1"/>
  <c r="A353" i="1" l="1"/>
  <c r="B355" i="1"/>
  <c r="F355" i="1" s="1"/>
  <c r="A355" i="1" s="1"/>
  <c r="E356" i="1"/>
  <c r="H356" i="1" s="1"/>
  <c r="C356" i="1"/>
  <c r="B356" i="1" l="1"/>
  <c r="E357" i="1"/>
  <c r="C358" i="1"/>
  <c r="E358" i="1"/>
  <c r="F357" i="1" l="1"/>
  <c r="B358" i="1"/>
  <c r="C359" i="1"/>
  <c r="E359" i="1"/>
  <c r="F356" i="1"/>
  <c r="H355" i="1"/>
  <c r="A356" i="1" l="1"/>
  <c r="H354" i="1"/>
  <c r="B359" i="1"/>
  <c r="F359" i="1" s="1"/>
  <c r="A359" i="1" s="1"/>
  <c r="C360" i="1"/>
  <c r="E360" i="1"/>
  <c r="A357" i="1"/>
  <c r="F358" i="1"/>
  <c r="A358" i="1" s="1"/>
  <c r="B360" i="1" l="1"/>
  <c r="E361" i="1"/>
  <c r="C361" i="1"/>
  <c r="B361" i="1" l="1"/>
  <c r="F361" i="1" s="1"/>
  <c r="A361" i="1" s="1"/>
  <c r="C362" i="1"/>
  <c r="E362" i="1"/>
  <c r="F360" i="1"/>
  <c r="A360" i="1" l="1"/>
  <c r="B362" i="1"/>
  <c r="C363" i="1"/>
  <c r="E363" i="1"/>
  <c r="F362" i="1" l="1"/>
  <c r="B363" i="1"/>
  <c r="F363" i="1" s="1"/>
  <c r="A363" i="1" s="1"/>
  <c r="E364" i="1"/>
  <c r="C364" i="1"/>
  <c r="B364" i="1" l="1"/>
  <c r="F364" i="1" s="1"/>
  <c r="A364" i="1" s="1"/>
  <c r="C365" i="1"/>
  <c r="E365" i="1"/>
  <c r="A362" i="1"/>
  <c r="B365" i="1" l="1"/>
  <c r="F365" i="1" s="1"/>
  <c r="E366" i="1"/>
  <c r="C366" i="1"/>
  <c r="B366" i="1" l="1"/>
  <c r="F366" i="1" s="1"/>
  <c r="A366" i="1" s="1"/>
  <c r="E367" i="1"/>
  <c r="C367" i="1"/>
  <c r="A365" i="1"/>
  <c r="B367" i="1" l="1"/>
  <c r="F367" i="1" s="1"/>
  <c r="E368" i="1"/>
  <c r="C368" i="1"/>
  <c r="E369" i="1" l="1"/>
  <c r="G371" i="1" s="1"/>
  <c r="H368" i="1"/>
  <c r="B368" i="1"/>
  <c r="C369" i="1"/>
  <c r="A367" i="1"/>
  <c r="F368" i="1" l="1"/>
  <c r="B369" i="1"/>
  <c r="G370" i="1" s="1"/>
  <c r="H367" i="1"/>
  <c r="A368" i="1" l="1"/>
  <c r="F369" i="1"/>
  <c r="H366" i="1"/>
  <c r="G369" i="1" s="1"/>
</calcChain>
</file>

<file path=xl/sharedStrings.xml><?xml version="1.0" encoding="utf-8"?>
<sst xmlns="http://schemas.openxmlformats.org/spreadsheetml/2006/main" count="329" uniqueCount="140">
  <si>
    <t>今次計画借入金償還計画表(機構借入金用)</t>
    <rPh sb="0" eb="2">
      <t>コンジ</t>
    </rPh>
    <rPh sb="2" eb="4">
      <t>ケイカク</t>
    </rPh>
    <rPh sb="13" eb="15">
      <t>キコウ</t>
    </rPh>
    <rPh sb="15" eb="17">
      <t>カリイレ</t>
    </rPh>
    <rPh sb="17" eb="18">
      <t>キン</t>
    </rPh>
    <rPh sb="18" eb="19">
      <t>ヨウ</t>
    </rPh>
    <phoneticPr fontId="4"/>
  </si>
  <si>
    <t>月賦償還用</t>
    <rPh sb="0" eb="2">
      <t>ゲップ</t>
    </rPh>
    <rPh sb="2" eb="5">
      <t>ショウカンヨウ</t>
    </rPh>
    <phoneticPr fontId="4"/>
  </si>
  <si>
    <t>借入申込額：</t>
    <rPh sb="0" eb="2">
      <t>カリイレ</t>
    </rPh>
    <rPh sb="2" eb="4">
      <t>モウシコミ</t>
    </rPh>
    <rPh sb="4" eb="5">
      <t>ガク</t>
    </rPh>
    <phoneticPr fontId="4"/>
  </si>
  <si>
    <t>千円、試算金利：</t>
    <rPh sb="0" eb="2">
      <t>センエン</t>
    </rPh>
    <phoneticPr fontId="4"/>
  </si>
  <si>
    <t>％</t>
    <phoneticPr fontId="4"/>
  </si>
  <si>
    <t>⇓　作成支援領域　⇓</t>
    <rPh sb="2" eb="4">
      <t>サクセイ</t>
    </rPh>
    <rPh sb="4" eb="6">
      <t>シエン</t>
    </rPh>
    <rPh sb="6" eb="8">
      <t>リョウイキ</t>
    </rPh>
    <phoneticPr fontId="4"/>
  </si>
  <si>
    <t>(金額単位：千円)</t>
    <rPh sb="1" eb="3">
      <t>キンガク</t>
    </rPh>
    <rPh sb="3" eb="5">
      <t>タンイ</t>
    </rPh>
    <rPh sb="6" eb="8">
      <t>センエン</t>
    </rPh>
    <phoneticPr fontId="4"/>
  </si>
  <si>
    <t>償還
回次</t>
    <rPh sb="3" eb="4">
      <t>カイ</t>
    </rPh>
    <phoneticPr fontId="4"/>
  </si>
  <si>
    <t>償　　還　　額</t>
  </si>
  <si>
    <t>左に対する財源別充当額
（財源別・贈与者別に記入してください。）</t>
    <phoneticPr fontId="4"/>
  </si>
  <si>
    <t>元　　金</t>
  </si>
  <si>
    <t>利　息</t>
    <phoneticPr fontId="4"/>
  </si>
  <si>
    <t>合 計</t>
    <rPh sb="0" eb="1">
      <t>ゴウ</t>
    </rPh>
    <rPh sb="2" eb="3">
      <t>ケイ</t>
    </rPh>
    <phoneticPr fontId="4"/>
  </si>
  <si>
    <t>各年次の
合計額</t>
    <rPh sb="0" eb="3">
      <t>カクネンジ</t>
    </rPh>
    <rPh sb="5" eb="6">
      <t>ゴウ</t>
    </rPh>
    <rPh sb="6" eb="7">
      <t>ケイ</t>
    </rPh>
    <rPh sb="7" eb="8">
      <t>ガク</t>
    </rPh>
    <phoneticPr fontId="4"/>
  </si>
  <si>
    <t>合　計</t>
  </si>
  <si>
    <t>計</t>
    <rPh sb="0" eb="1">
      <t>ケイ</t>
    </rPh>
    <phoneticPr fontId="4"/>
  </si>
  <si>
    <t>千円未満は
四捨五入</t>
    <phoneticPr fontId="4"/>
  </si>
  <si>
    <t>有利子分</t>
    <phoneticPr fontId="4"/>
  </si>
  <si>
    <r>
      <t>無利子分</t>
    </r>
    <r>
      <rPr>
        <sz val="6"/>
        <rFont val="ＭＳ 明朝"/>
        <family val="1"/>
        <charset val="128"/>
      </rPr>
      <t>(※)</t>
    </r>
    <rPh sb="0" eb="1">
      <t>ム</t>
    </rPh>
    <phoneticPr fontId="4"/>
  </si>
  <si>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4"/>
  </si>
  <si>
    <t>借入申込額</t>
    <rPh sb="0" eb="2">
      <t>カリイレ</t>
    </rPh>
    <rPh sb="2" eb="4">
      <t>モウシコミ</t>
    </rPh>
    <rPh sb="4" eb="5">
      <t>ガク</t>
    </rPh>
    <phoneticPr fontId="4"/>
  </si>
  <si>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4"/>
  </si>
  <si>
    <t>基礎数値</t>
    <rPh sb="0" eb="2">
      <t>キソ</t>
    </rPh>
    <rPh sb="2" eb="4">
      <t>スウチ</t>
    </rPh>
    <phoneticPr fontId="4"/>
  </si>
  <si>
    <t>１年次目
↓</t>
    <rPh sb="1" eb="3">
      <t>ネンジ</t>
    </rPh>
    <rPh sb="3" eb="4">
      <t>メ</t>
    </rPh>
    <phoneticPr fontId="4"/>
  </si>
  <si>
    <t>　有利子分</t>
    <rPh sb="1" eb="3">
      <t>ユウリ</t>
    </rPh>
    <rPh sb="3" eb="5">
      <t>コブン</t>
    </rPh>
    <phoneticPr fontId="4"/>
  </si>
  <si>
    <t>←入力しないでください</t>
    <rPh sb="1" eb="3">
      <t>ニュウリョク</t>
    </rPh>
    <phoneticPr fontId="4"/>
  </si>
  <si>
    <t>有利子初回元金</t>
    <rPh sb="0" eb="3">
      <t>ユウリシ</t>
    </rPh>
    <rPh sb="3" eb="5">
      <t>ショカイ</t>
    </rPh>
    <rPh sb="5" eb="7">
      <t>ガンキン</t>
    </rPh>
    <phoneticPr fontId="4"/>
  </si>
  <si>
    <t>有利子均等元金</t>
    <rPh sb="0" eb="3">
      <t>ユウリシ</t>
    </rPh>
    <rPh sb="3" eb="5">
      <t>キントウ</t>
    </rPh>
    <rPh sb="5" eb="7">
      <t>ガンキン</t>
    </rPh>
    <phoneticPr fontId="4"/>
  </si>
  <si>
    <t>　無利子分(※)</t>
    <rPh sb="1" eb="4">
      <t>ムリシ</t>
    </rPh>
    <rPh sb="4" eb="5">
      <t>ブン</t>
    </rPh>
    <phoneticPr fontId="4"/>
  </si>
  <si>
    <t>←千円単位で入力</t>
    <rPh sb="1" eb="3">
      <t>センエン</t>
    </rPh>
    <rPh sb="3" eb="5">
      <t>タンイ</t>
    </rPh>
    <rPh sb="6" eb="8">
      <t>ニュウリョク</t>
    </rPh>
    <phoneticPr fontId="4"/>
  </si>
  <si>
    <t>無利子初回元金</t>
    <rPh sb="0" eb="3">
      <t>ムリシ</t>
    </rPh>
    <rPh sb="3" eb="5">
      <t>ショカイ</t>
    </rPh>
    <rPh sb="5" eb="7">
      <t>ガンキン</t>
    </rPh>
    <phoneticPr fontId="4"/>
  </si>
  <si>
    <t>無利子均等元金</t>
    <rPh sb="0" eb="3">
      <t>ムリシ</t>
    </rPh>
    <rPh sb="3" eb="5">
      <t>キントウ</t>
    </rPh>
    <rPh sb="5" eb="7">
      <t>ガンキン</t>
    </rPh>
    <phoneticPr fontId="4"/>
  </si>
  <si>
    <t>償還期間</t>
    <rPh sb="0" eb="2">
      <t>ショウカン</t>
    </rPh>
    <rPh sb="2" eb="4">
      <t>キカン</t>
    </rPh>
    <phoneticPr fontId="4"/>
  </si>
  <si>
    <t>←年単位で入力</t>
    <rPh sb="1" eb="4">
      <t>ネンタンイ</t>
    </rPh>
    <rPh sb="5" eb="7">
      <t>ニュウリョク</t>
    </rPh>
    <phoneticPr fontId="4"/>
  </si>
  <si>
    <t>元金据置期間</t>
    <rPh sb="0" eb="2">
      <t>ガンキン</t>
    </rPh>
    <rPh sb="2" eb="4">
      <t>スエオキ</t>
    </rPh>
    <rPh sb="4" eb="6">
      <t>キカン</t>
    </rPh>
    <phoneticPr fontId="4"/>
  </si>
  <si>
    <t>←月単位で入力</t>
    <rPh sb="1" eb="4">
      <t>ツキタンイ</t>
    </rPh>
    <rPh sb="5" eb="7">
      <t>ニュウリョク</t>
    </rPh>
    <phoneticPr fontId="4"/>
  </si>
  <si>
    <t>金利区分</t>
    <rPh sb="0" eb="2">
      <t>キンリ</t>
    </rPh>
    <rPh sb="2" eb="4">
      <t>クブン</t>
    </rPh>
    <phoneticPr fontId="4"/>
  </si>
  <si>
    <t>←全期間固定は「1」、10年毎見直しは「2」を入力</t>
    <rPh sb="1" eb="4">
      <t>ゼンキカン</t>
    </rPh>
    <rPh sb="4" eb="6">
      <t>コテイ</t>
    </rPh>
    <rPh sb="13" eb="14">
      <t>ネン</t>
    </rPh>
    <rPh sb="14" eb="15">
      <t>ゴト</t>
    </rPh>
    <rPh sb="15" eb="17">
      <t>ミナオ</t>
    </rPh>
    <rPh sb="23" eb="25">
      <t>ニュウリョク</t>
    </rPh>
    <phoneticPr fontId="4"/>
  </si>
  <si>
    <t>金利（％）</t>
    <rPh sb="0" eb="2">
      <t>キンリ</t>
    </rPh>
    <phoneticPr fontId="4"/>
  </si>
  <si>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4"/>
  </si>
  <si>
    <r>
      <t>(※)老朽改築などによる無利子借入に該当する場合においても、借入金利へのオンコストによる保証人の免除をご選択されている場合は、</t>
    </r>
    <r>
      <rPr>
        <sz val="8"/>
        <color indexed="10"/>
        <rFont val="ＭＳ 明朝"/>
        <family val="1"/>
        <charset val="128"/>
      </rPr>
      <t>オンコスト分の利息はご負担いただくこととなりますのでご注意ください。</t>
    </r>
    <rPh sb="3" eb="5">
      <t>ロウキュウ</t>
    </rPh>
    <rPh sb="5" eb="7">
      <t>カイチク</t>
    </rPh>
    <rPh sb="12" eb="15">
      <t>ムリシ</t>
    </rPh>
    <rPh sb="15" eb="17">
      <t>カリイレ</t>
    </rPh>
    <rPh sb="18" eb="20">
      <t>ガイトウ</t>
    </rPh>
    <rPh sb="22" eb="24">
      <t>バアイ</t>
    </rPh>
    <rPh sb="30" eb="32">
      <t>カリイレ</t>
    </rPh>
    <rPh sb="32" eb="34">
      <t>キンリ</t>
    </rPh>
    <rPh sb="44" eb="47">
      <t>ホショウニン</t>
    </rPh>
    <rPh sb="48" eb="50">
      <t>メンジョ</t>
    </rPh>
    <rPh sb="52" eb="54">
      <t>センタク</t>
    </rPh>
    <rPh sb="59" eb="61">
      <t>バアイ</t>
    </rPh>
    <rPh sb="68" eb="69">
      <t>ブン</t>
    </rPh>
    <rPh sb="70" eb="72">
      <t>リソク</t>
    </rPh>
    <rPh sb="74" eb="76">
      <t>フタン</t>
    </rPh>
    <rPh sb="90" eb="92">
      <t>チュウイ</t>
    </rPh>
    <phoneticPr fontId="4"/>
  </si>
  <si>
    <t>最多負担判定↓</t>
    <rPh sb="0" eb="2">
      <t>サイタ</t>
    </rPh>
    <rPh sb="2" eb="4">
      <t>フタン</t>
    </rPh>
    <rPh sb="4" eb="6">
      <t>ハンテイ</t>
    </rPh>
    <phoneticPr fontId="4"/>
  </si>
  <si>
    <t>年次</t>
    <rPh sb="0" eb="2">
      <t>ネンジ</t>
    </rPh>
    <phoneticPr fontId="4"/>
  </si>
  <si>
    <t>総額</t>
    <rPh sb="0" eb="2">
      <t>ソウガク</t>
    </rPh>
    <phoneticPr fontId="4"/>
  </si>
  <si>
    <t>元金</t>
    <rPh sb="0" eb="2">
      <t>ガンキン</t>
    </rPh>
    <phoneticPr fontId="4"/>
  </si>
  <si>
    <t>利息</t>
    <rPh sb="0" eb="2">
      <t>リソク</t>
    </rPh>
    <phoneticPr fontId="4"/>
  </si>
  <si>
    <t>収支見込年度</t>
    <rPh sb="0" eb="2">
      <t>シュウシ</t>
    </rPh>
    <rPh sb="2" eb="4">
      <t>ミコミ</t>
    </rPh>
    <rPh sb="4" eb="6">
      <t>ネンド</t>
    </rPh>
    <phoneticPr fontId="4"/>
  </si>
  <si>
    <t xml:space="preserve"> 元金</t>
    <rPh sb="1" eb="3">
      <t>ガンキン</t>
    </rPh>
    <phoneticPr fontId="4"/>
  </si>
  <si>
    <t>１年次</t>
    <rPh sb="1" eb="3">
      <t>ネンジ</t>
    </rPh>
    <phoneticPr fontId="4"/>
  </si>
  <si>
    <t>平年度（２７年度）予想</t>
    <phoneticPr fontId="4"/>
  </si>
  <si>
    <t xml:space="preserve"> 利息</t>
    <rPh sb="1" eb="3">
      <t>リソク</t>
    </rPh>
    <phoneticPr fontId="4"/>
  </si>
  <si>
    <t>２年次</t>
    <rPh sb="1" eb="3">
      <t>ネンジ</t>
    </rPh>
    <phoneticPr fontId="4"/>
  </si>
  <si>
    <t>平年度（２８年度）予想</t>
  </si>
  <si>
    <t>２年次目
↓</t>
    <rPh sb="1" eb="3">
      <t>ネンジ</t>
    </rPh>
    <rPh sb="3" eb="4">
      <t>メ</t>
    </rPh>
    <phoneticPr fontId="4"/>
  </si>
  <si>
    <t>３年次</t>
    <rPh sb="1" eb="3">
      <t>ネンジ</t>
    </rPh>
    <phoneticPr fontId="4"/>
  </si>
  <si>
    <t>平年度（２９年度）予想</t>
  </si>
  <si>
    <t>４年次</t>
    <rPh sb="1" eb="3">
      <t>ネンジ</t>
    </rPh>
    <phoneticPr fontId="4"/>
  </si>
  <si>
    <t>平年度（３０年度）予想</t>
  </si>
  <si>
    <t>最多利息</t>
    <rPh sb="0" eb="2">
      <t>サイタ</t>
    </rPh>
    <rPh sb="2" eb="4">
      <t>リソク</t>
    </rPh>
    <phoneticPr fontId="4"/>
  </si>
  <si>
    <t>最多元金</t>
    <rPh sb="0" eb="2">
      <t>サイタ</t>
    </rPh>
    <rPh sb="2" eb="4">
      <t>ガンキン</t>
    </rPh>
    <phoneticPr fontId="4"/>
  </si>
  <si>
    <t>元金割合</t>
    <rPh sb="0" eb="2">
      <t>ガンキン</t>
    </rPh>
    <rPh sb="2" eb="4">
      <t>ワリアイ</t>
    </rPh>
    <phoneticPr fontId="4"/>
  </si>
  <si>
    <t>利息割合</t>
    <rPh sb="0" eb="2">
      <t>リソク</t>
    </rPh>
    <rPh sb="2" eb="4">
      <t>ワリアイ</t>
    </rPh>
    <phoneticPr fontId="4"/>
  </si>
  <si>
    <t>３年次目
↓</t>
    <rPh sb="1" eb="3">
      <t>ネンジ</t>
    </rPh>
    <rPh sb="3" eb="4">
      <t>メ</t>
    </rPh>
    <phoneticPr fontId="4"/>
  </si>
  <si>
    <t>４年次目
↓</t>
    <rPh sb="1" eb="3">
      <t>ネンジ</t>
    </rPh>
    <rPh sb="3" eb="4">
      <t>メ</t>
    </rPh>
    <phoneticPr fontId="4"/>
  </si>
  <si>
    <t>５年次目
↓</t>
    <rPh sb="1" eb="3">
      <t>ネンジ</t>
    </rPh>
    <rPh sb="3" eb="4">
      <t>メ</t>
    </rPh>
    <phoneticPr fontId="4"/>
  </si>
  <si>
    <t>６年次目
↓</t>
    <rPh sb="1" eb="3">
      <t>ネンジ</t>
    </rPh>
    <rPh sb="3" eb="4">
      <t>メ</t>
    </rPh>
    <phoneticPr fontId="4"/>
  </si>
  <si>
    <t>７年次目
↓</t>
    <rPh sb="1" eb="3">
      <t>ネンジ</t>
    </rPh>
    <rPh sb="3" eb="4">
      <t>メ</t>
    </rPh>
    <phoneticPr fontId="4"/>
  </si>
  <si>
    <t>８年次目
↓</t>
    <rPh sb="1" eb="3">
      <t>ネンジ</t>
    </rPh>
    <rPh sb="3" eb="4">
      <t>メ</t>
    </rPh>
    <phoneticPr fontId="4"/>
  </si>
  <si>
    <t>９年次目
↓</t>
    <rPh sb="1" eb="3">
      <t>ネンジ</t>
    </rPh>
    <rPh sb="3" eb="4">
      <t>メ</t>
    </rPh>
    <phoneticPr fontId="4"/>
  </si>
  <si>
    <t>１０年次目
↓</t>
    <rPh sb="2" eb="4">
      <t>ネンジ</t>
    </rPh>
    <rPh sb="4" eb="5">
      <t>メ</t>
    </rPh>
    <phoneticPr fontId="4"/>
  </si>
  <si>
    <t>１１年次目
↓</t>
    <rPh sb="2" eb="4">
      <t>ネンジ</t>
    </rPh>
    <rPh sb="4" eb="5">
      <t>メ</t>
    </rPh>
    <phoneticPr fontId="4"/>
  </si>
  <si>
    <t>１２年次目
↓</t>
    <rPh sb="2" eb="4">
      <t>ネンジ</t>
    </rPh>
    <rPh sb="4" eb="5">
      <t>メ</t>
    </rPh>
    <phoneticPr fontId="4"/>
  </si>
  <si>
    <t>１３年次目
↓</t>
    <rPh sb="2" eb="4">
      <t>ネンジ</t>
    </rPh>
    <rPh sb="4" eb="5">
      <t>メ</t>
    </rPh>
    <phoneticPr fontId="4"/>
  </si>
  <si>
    <t>１４年次目
↓</t>
    <rPh sb="2" eb="4">
      <t>ネンジ</t>
    </rPh>
    <rPh sb="4" eb="5">
      <t>メ</t>
    </rPh>
    <phoneticPr fontId="4"/>
  </si>
  <si>
    <t>１５年次目
↓</t>
    <rPh sb="2" eb="4">
      <t>ネンジ</t>
    </rPh>
    <rPh sb="4" eb="5">
      <t>メ</t>
    </rPh>
    <phoneticPr fontId="4"/>
  </si>
  <si>
    <t>１６年次目
↓</t>
    <rPh sb="2" eb="4">
      <t>ネンジ</t>
    </rPh>
    <rPh sb="4" eb="5">
      <t>メ</t>
    </rPh>
    <phoneticPr fontId="4"/>
  </si>
  <si>
    <t>１７年次目
↓</t>
    <rPh sb="2" eb="4">
      <t>ネンジ</t>
    </rPh>
    <rPh sb="4" eb="5">
      <t>メ</t>
    </rPh>
    <phoneticPr fontId="4"/>
  </si>
  <si>
    <t>１８年次目
↓</t>
    <rPh sb="2" eb="4">
      <t>ネンジ</t>
    </rPh>
    <rPh sb="4" eb="5">
      <t>メ</t>
    </rPh>
    <phoneticPr fontId="4"/>
  </si>
  <si>
    <t>１９年次目
↓</t>
    <rPh sb="2" eb="4">
      <t>ネンジ</t>
    </rPh>
    <rPh sb="4" eb="5">
      <t>メ</t>
    </rPh>
    <phoneticPr fontId="4"/>
  </si>
  <si>
    <t>２０年次目
↓</t>
    <rPh sb="2" eb="4">
      <t>ネンジ</t>
    </rPh>
    <rPh sb="4" eb="5">
      <t>メ</t>
    </rPh>
    <phoneticPr fontId="4"/>
  </si>
  <si>
    <t>２１年次目
↓</t>
    <rPh sb="2" eb="4">
      <t>ネンジ</t>
    </rPh>
    <rPh sb="4" eb="5">
      <t>メ</t>
    </rPh>
    <phoneticPr fontId="4"/>
  </si>
  <si>
    <t>２２年次目
↓</t>
    <rPh sb="2" eb="4">
      <t>ネンジ</t>
    </rPh>
    <rPh sb="4" eb="5">
      <t>メ</t>
    </rPh>
    <phoneticPr fontId="4"/>
  </si>
  <si>
    <t>２３年次目
↓</t>
    <rPh sb="2" eb="4">
      <t>ネンジ</t>
    </rPh>
    <rPh sb="4" eb="5">
      <t>メ</t>
    </rPh>
    <phoneticPr fontId="4"/>
  </si>
  <si>
    <t>２４年次目
↓</t>
    <rPh sb="2" eb="4">
      <t>ネンジ</t>
    </rPh>
    <rPh sb="4" eb="5">
      <t>メ</t>
    </rPh>
    <phoneticPr fontId="4"/>
  </si>
  <si>
    <t>２５年次目
↓</t>
    <rPh sb="2" eb="4">
      <t>ネンジ</t>
    </rPh>
    <rPh sb="4" eb="5">
      <t>メ</t>
    </rPh>
    <phoneticPr fontId="4"/>
  </si>
  <si>
    <t>２６年次目
↓</t>
    <rPh sb="2" eb="4">
      <t>ネンジ</t>
    </rPh>
    <rPh sb="4" eb="5">
      <t>メ</t>
    </rPh>
    <phoneticPr fontId="4"/>
  </si>
  <si>
    <t>２７年次目
↓</t>
    <rPh sb="2" eb="4">
      <t>ネンジ</t>
    </rPh>
    <rPh sb="4" eb="5">
      <t>メ</t>
    </rPh>
    <phoneticPr fontId="4"/>
  </si>
  <si>
    <t>２８年次目
↓</t>
    <rPh sb="2" eb="4">
      <t>ネンジ</t>
    </rPh>
    <rPh sb="4" eb="5">
      <t>メ</t>
    </rPh>
    <phoneticPr fontId="4"/>
  </si>
  <si>
    <t>２９年次目
↓</t>
    <rPh sb="2" eb="4">
      <t>ネンジ</t>
    </rPh>
    <rPh sb="4" eb="5">
      <t>メ</t>
    </rPh>
    <phoneticPr fontId="4"/>
  </si>
  <si>
    <t>３０年次目
↓</t>
    <rPh sb="2" eb="4">
      <t>ネンジ</t>
    </rPh>
    <rPh sb="4" eb="5">
      <t>メ</t>
    </rPh>
    <phoneticPr fontId="4"/>
  </si>
  <si>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</si>
  <si>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</si>
  <si>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</si>
  <si>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</si>
  <si>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4"/>
  </si>
  <si>
    <t>　　　　該当する場合においても、借入金利へのオンコストによる保証人の免除を選択されている場合は、オンコスト分の利息はご負担いた</t>
    <phoneticPr fontId="4"/>
  </si>
  <si>
    <t>　　　　だくこととなりますのでご注意ください。</t>
    <phoneticPr fontId="4"/>
  </si>
  <si>
    <t>　　　２　この用紙で不足する場合は、コピーのうえ記載してください。</t>
    <phoneticPr fontId="4"/>
  </si>
  <si>
    <t>　　　３　上記の内容が網羅されている別資料でも結構です。</t>
    <phoneticPr fontId="4"/>
  </si>
  <si>
    <t>今次計画借入金償還計画表</t>
    <rPh sb="0" eb="2">
      <t>コンジ</t>
    </rPh>
    <rPh sb="2" eb="4">
      <t>ケイカク</t>
    </rPh>
    <phoneticPr fontId="4"/>
  </si>
  <si>
    <t>３箇月賦償還用</t>
    <rPh sb="1" eb="4">
      <t>カゲップ</t>
    </rPh>
    <rPh sb="4" eb="7">
      <t>ショウカンヨウ</t>
    </rPh>
    <phoneticPr fontId="4"/>
  </si>
  <si>
    <t>各年次の
合計</t>
    <rPh sb="0" eb="3">
      <t>カクネンジ</t>
    </rPh>
    <rPh sb="5" eb="6">
      <t>ゴウ</t>
    </rPh>
    <rPh sb="6" eb="7">
      <t>ケイ</t>
    </rPh>
    <phoneticPr fontId="4"/>
  </si>
  <si>
    <t>無利子分</t>
    <rPh sb="0" eb="1">
      <t>ム</t>
    </rPh>
    <phoneticPr fontId="4"/>
  </si>
  <si>
    <t>平年分は万円単位に整理し端数は初年度に計上</t>
    <rPh sb="0" eb="2">
      <t>ヘイネン</t>
    </rPh>
    <rPh sb="2" eb="3">
      <t>ブン</t>
    </rPh>
    <rPh sb="4" eb="5">
      <t>マン</t>
    </rPh>
    <rPh sb="5" eb="6">
      <t>エン</t>
    </rPh>
    <rPh sb="6" eb="8">
      <t>タンイ</t>
    </rPh>
    <rPh sb="9" eb="11">
      <t>セイリ</t>
    </rPh>
    <rPh sb="12" eb="14">
      <t>ハスウ</t>
    </rPh>
    <rPh sb="15" eb="18">
      <t>ショネンド</t>
    </rPh>
    <rPh sb="19" eb="21">
      <t>ケイジョウ</t>
    </rPh>
    <phoneticPr fontId="4"/>
  </si>
  <si>
    <r>
      <t>←千円単位で</t>
    </r>
    <r>
      <rPr>
        <b/>
        <sz val="11"/>
        <color indexed="10"/>
        <rFont val="ＭＳ ゴシック"/>
        <family val="3"/>
        <charset val="128"/>
      </rPr>
      <t>必ず</t>
    </r>
    <r>
      <rPr>
        <sz val="11"/>
        <color theme="1"/>
        <rFont val="ＭＳ Ｐゴシック"/>
        <family val="3"/>
        <charset val="128"/>
        <scheme val="minor"/>
      </rPr>
      <t>入力</t>
    </r>
    <rPh sb="1" eb="3">
      <t>センエン</t>
    </rPh>
    <rPh sb="3" eb="5">
      <t>タンイ</t>
    </rPh>
    <rPh sb="6" eb="7">
      <t>カナラ</t>
    </rPh>
    <rPh sb="8" eb="10">
      <t>ニュウリョク</t>
    </rPh>
    <phoneticPr fontId="4"/>
  </si>
  <si>
    <t>１年次計
↓</t>
    <rPh sb="1" eb="3">
      <t>ネンジ</t>
    </rPh>
    <rPh sb="3" eb="4">
      <t>ケイ</t>
    </rPh>
    <phoneticPr fontId="4"/>
  </si>
  <si>
    <t>　無利子分</t>
    <rPh sb="1" eb="4">
      <t>ムリシ</t>
    </rPh>
    <rPh sb="4" eb="5">
      <t>ブン</t>
    </rPh>
    <phoneticPr fontId="4"/>
  </si>
  <si>
    <t>←年単位で入力（20年以内)</t>
    <rPh sb="1" eb="4">
      <t>ネンタンイ</t>
    </rPh>
    <rPh sb="5" eb="7">
      <t>ニュウリョク</t>
    </rPh>
    <rPh sb="10" eb="11">
      <t>ネン</t>
    </rPh>
    <rPh sb="11" eb="13">
      <t>イナイ</t>
    </rPh>
    <phoneticPr fontId="4"/>
  </si>
  <si>
    <t>←▼リストから月単位で選択（24か月以内）</t>
    <rPh sb="7" eb="10">
      <t>ツキタンイ</t>
    </rPh>
    <rPh sb="11" eb="13">
      <t>センタク</t>
    </rPh>
    <rPh sb="17" eb="18">
      <t>ゲツ</t>
    </rPh>
    <rPh sb="18" eb="20">
      <t>イナイ</t>
    </rPh>
    <phoneticPr fontId="4"/>
  </si>
  <si>
    <t>２年次計
↓</t>
    <rPh sb="1" eb="3">
      <t>ネンジ</t>
    </rPh>
    <rPh sb="3" eb="4">
      <t>ケイ</t>
    </rPh>
    <phoneticPr fontId="4"/>
  </si>
  <si>
    <t>←20年固定は１、10年見直しは２を入力</t>
    <rPh sb="3" eb="4">
      <t>ネン</t>
    </rPh>
    <rPh sb="4" eb="6">
      <t>コテイ</t>
    </rPh>
    <rPh sb="11" eb="12">
      <t>ネン</t>
    </rPh>
    <rPh sb="12" eb="14">
      <t>ミナオ</t>
    </rPh>
    <rPh sb="18" eb="20">
      <t>ニュウリョク</t>
    </rPh>
    <phoneticPr fontId="4"/>
  </si>
  <si>
    <t>金利選択（％）</t>
    <rPh sb="0" eb="2">
      <t>キンリ</t>
    </rPh>
    <rPh sb="2" eb="4">
      <t>センタク</t>
    </rPh>
    <phoneticPr fontId="4"/>
  </si>
  <si>
    <t>３年次計
↓</t>
    <rPh sb="1" eb="3">
      <t>ネンジ</t>
    </rPh>
    <rPh sb="3" eb="4">
      <t>ケイ</t>
    </rPh>
    <phoneticPr fontId="4"/>
  </si>
  <si>
    <t>４年次計
↓</t>
    <rPh sb="1" eb="3">
      <t>ネンジ</t>
    </rPh>
    <rPh sb="3" eb="4">
      <t>ケイ</t>
    </rPh>
    <phoneticPr fontId="4"/>
  </si>
  <si>
    <t>５年次計
↓</t>
    <rPh sb="1" eb="3">
      <t>ネンジ</t>
    </rPh>
    <rPh sb="3" eb="4">
      <t>ケイ</t>
    </rPh>
    <phoneticPr fontId="4"/>
  </si>
  <si>
    <t>６年次計
↓</t>
    <rPh sb="1" eb="3">
      <t>ネンジ</t>
    </rPh>
    <rPh sb="3" eb="4">
      <t>ケイ</t>
    </rPh>
    <phoneticPr fontId="4"/>
  </si>
  <si>
    <t>７年次計
↓</t>
    <rPh sb="1" eb="3">
      <t>ネンジ</t>
    </rPh>
    <rPh sb="3" eb="4">
      <t>ケイ</t>
    </rPh>
    <phoneticPr fontId="4"/>
  </si>
  <si>
    <t>８年次計
↓</t>
    <rPh sb="1" eb="3">
      <t>ネンジ</t>
    </rPh>
    <rPh sb="3" eb="4">
      <t>ケイ</t>
    </rPh>
    <phoneticPr fontId="4"/>
  </si>
  <si>
    <t>９年次計
↓</t>
    <rPh sb="1" eb="3">
      <t>ネンジ</t>
    </rPh>
    <rPh sb="3" eb="4">
      <t>ケイ</t>
    </rPh>
    <phoneticPr fontId="4"/>
  </si>
  <si>
    <t>１０年次計
↓</t>
    <rPh sb="2" eb="4">
      <t>ネンジ</t>
    </rPh>
    <rPh sb="4" eb="5">
      <t>ケイ</t>
    </rPh>
    <phoneticPr fontId="4"/>
  </si>
  <si>
    <t>１１年次計
↓</t>
    <rPh sb="2" eb="4">
      <t>ネンジ</t>
    </rPh>
    <rPh sb="4" eb="5">
      <t>ケイ</t>
    </rPh>
    <phoneticPr fontId="4"/>
  </si>
  <si>
    <t>１２年次計
↓</t>
    <rPh sb="2" eb="4">
      <t>ネンジ</t>
    </rPh>
    <rPh sb="4" eb="5">
      <t>ケイ</t>
    </rPh>
    <phoneticPr fontId="4"/>
  </si>
  <si>
    <t>１３年次計
↓</t>
    <rPh sb="2" eb="4">
      <t>ネンジ</t>
    </rPh>
    <rPh sb="4" eb="5">
      <t>ケイ</t>
    </rPh>
    <phoneticPr fontId="4"/>
  </si>
  <si>
    <t>１４年次計
↓</t>
    <rPh sb="2" eb="4">
      <t>ネンジ</t>
    </rPh>
    <rPh sb="4" eb="5">
      <t>ケイ</t>
    </rPh>
    <phoneticPr fontId="4"/>
  </si>
  <si>
    <t>１５年次計
↓</t>
    <rPh sb="2" eb="4">
      <t>ネンジ</t>
    </rPh>
    <rPh sb="4" eb="5">
      <t>ケイ</t>
    </rPh>
    <phoneticPr fontId="4"/>
  </si>
  <si>
    <t>１６年次計
↓</t>
    <rPh sb="2" eb="4">
      <t>ネンジ</t>
    </rPh>
    <rPh sb="4" eb="5">
      <t>ケイ</t>
    </rPh>
    <phoneticPr fontId="4"/>
  </si>
  <si>
    <t>１７年次計
↓</t>
    <rPh sb="2" eb="4">
      <t>ネンジ</t>
    </rPh>
    <rPh sb="4" eb="5">
      <t>ケイ</t>
    </rPh>
    <phoneticPr fontId="4"/>
  </si>
  <si>
    <t>１８年次計
↓</t>
    <rPh sb="2" eb="4">
      <t>ネンジ</t>
    </rPh>
    <rPh sb="4" eb="5">
      <t>ケイ</t>
    </rPh>
    <phoneticPr fontId="4"/>
  </si>
  <si>
    <t>１９年次計
↓</t>
    <rPh sb="2" eb="4">
      <t>ネンジ</t>
    </rPh>
    <rPh sb="4" eb="5">
      <t>ケイ</t>
    </rPh>
    <phoneticPr fontId="4"/>
  </si>
  <si>
    <t>２０年次計
↓</t>
    <rPh sb="2" eb="4">
      <t>ネンジ</t>
    </rPh>
    <rPh sb="4" eb="5">
      <t>ケイ</t>
    </rPh>
    <phoneticPr fontId="4"/>
  </si>
  <si>
    <t>年賦償還用</t>
    <rPh sb="0" eb="2">
      <t>ネンプ</t>
    </rPh>
    <rPh sb="2" eb="5">
      <t>ショウカンヨウ</t>
    </rPh>
    <phoneticPr fontId="4"/>
  </si>
  <si>
    <t>償還
年次</t>
    <phoneticPr fontId="4"/>
  </si>
  <si>
    <t>初回元金</t>
    <rPh sb="0" eb="2">
      <t>ショカイ</t>
    </rPh>
    <rPh sb="2" eb="4">
      <t>ガンキン</t>
    </rPh>
    <phoneticPr fontId="4"/>
  </si>
  <si>
    <t>均等元金</t>
    <rPh sb="0" eb="2">
      <t>キントウ</t>
    </rPh>
    <rPh sb="2" eb="4">
      <t>ガンキン</t>
    </rPh>
    <phoneticPr fontId="4"/>
  </si>
  <si>
    <t>平年度（２８年度）予想</t>
    <phoneticPr fontId="4"/>
  </si>
  <si>
    <t>平年度（２９年度）予想</t>
    <phoneticPr fontId="4"/>
  </si>
  <si>
    <t>平年度（３０年度）予想</t>
    <phoneticPr fontId="3"/>
  </si>
  <si>
    <t>←月単位で入力（36か月以内）</t>
    <rPh sb="1" eb="4">
      <t>ツキタンイ</t>
    </rPh>
    <rPh sb="5" eb="7">
      <t>ニュウリョク</t>
    </rPh>
    <rPh sb="11" eb="12">
      <t>ゲツ</t>
    </rPh>
    <rPh sb="12" eb="14">
      <t>イナイ</t>
    </rPh>
    <phoneticPr fontId="4"/>
  </si>
  <si>
    <t>←年単位で入力（30年以内)</t>
    <rPh sb="1" eb="4">
      <t>ネンタンイ</t>
    </rPh>
    <rPh sb="5" eb="7">
      <t>ニュウリョク</t>
    </rPh>
    <rPh sb="10" eb="11">
      <t>ネン</t>
    </rPh>
    <rPh sb="11" eb="13">
      <t>イナイ</t>
    </rPh>
    <phoneticPr fontId="4"/>
  </si>
  <si>
    <t>←完全固定は１、10年見直しは２を入力</t>
    <rPh sb="1" eb="3">
      <t>カンゼン</t>
    </rPh>
    <rPh sb="3" eb="5">
      <t>コテイ</t>
    </rPh>
    <rPh sb="10" eb="11">
      <t>ネン</t>
    </rPh>
    <rPh sb="11" eb="13">
      <t>ミナオ</t>
    </rPh>
    <rPh sb="17" eb="1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</si>
</sst>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0"/>
  </numFmts>
  <fonts count="31" x14ac:knownFonts="1">
    <font>
      <sz val="11"/>
      <color theme="1"/>
      <name val="ＭＳ Ｐゴシック"/>
      <family val="3"/>
      <charset val="128"/>
      <scheme val="minor"/>
    </font>
    <font>
      <sz val="11"/>
      <name val="ＭＳ 明朝"/>
      <family val="1"/>
      <charset val="128"/>
    </font>
    <font>
      <b/>
      <sz val="14"/>
      <name val="ＭＳ ゴシック"/>
      <family val="3"/>
      <charset val="128"/>
    </font>
    <font>
      <sz val="6"/>
      <name val="ＭＳ Ｐゴシック"/>
      <family val="3"/>
      <charset val="128"/>
    </font>
    <font>
      <sz val="6"/>
      <name val="ＭＳ 明朝"/>
      <family val="1"/>
      <charset val="128"/>
    </font>
    <font>
      <b/>
      <sz val="11"/>
      <name val="ＭＳ 明朝"/>
      <family val="1"/>
      <charset val="128"/>
    </font>
    <font>
      <sz val="8"/>
      <name val="ＭＳ 明朝"/>
      <family val="1"/>
      <charset val="128"/>
    </font>
    <font>
      <sz val="12"/>
      <name val="ＭＳ 明朝"/>
      <family val="1"/>
      <charset val="128"/>
    </font>
    <font>
      <b/>
      <sz val="11"/>
      <name val="ＭＳ ゴシック"/>
      <family val="3"/>
      <charset val="128"/>
    </font>
    <font>
      <sz val="10"/>
      <name val="ＭＳ 明朝"/>
      <family val="1"/>
      <charset val="128"/>
    </font>
    <font>
      <i/>
      <sz val="9"/>
      <name val="ＭＳ ゴシック"/>
      <family val="3"/>
      <charset val="128"/>
    </font>
    <font>
      <sz val="7.5"/>
      <name val="ＭＳ 明朝"/>
      <family val="1"/>
      <charset val="128"/>
    </font>
    <font>
      <sz val="5"/>
      <name val="ＭＳ 明朝"/>
      <family val="1"/>
      <charset val="128"/>
    </font>
    <font>
      <sz val="11"/>
      <name val="ＭＳ Ｐ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sz val="9"/>
      <name val="ＭＳ 明朝"/>
      <family val="1"/>
      <charset val="128"/>
    </font>
    <font>
      <b/>
      <sz val="11"/>
      <color indexed="12"/>
      <name val="ＭＳ Ｐ明朝"/>
      <family val="1"/>
      <charset val="128"/>
    </font>
    <font>
      <sz val="8"/>
      <color indexed="10"/>
      <name val="ＭＳ 明朝"/>
      <family val="1"/>
      <charset val="128"/>
    </font>
    <font>
      <sz val="11"/>
      <color indexed="12"/>
      <name val="ＭＳ 明朝"/>
      <family val="1"/>
      <charset val="128"/>
    </font>
    <font>
      <sz val="11"/>
      <color indexed="10"/>
      <name val="ＭＳ 明朝"/>
      <family val="1"/>
      <charset val="128"/>
    </font>
    <font>
      <sz val="11"/>
      <name val="ＭＳ Ｐゴシック"/>
      <family val="3"/>
      <charset val="128"/>
    </font>
    <font>
      <sz val="11"/>
      <color indexed="8"/>
      <name val="ＭＳ Ｐゴシック"/>
      <family val="3"/>
      <charset val="128"/>
    </font>
    <font>
      <sz val="14"/>
      <name val="ＭＳ 明朝"/>
      <family val="1"/>
      <charset val="128"/>
    </font>
    <font>
      <b/>
      <sz val="11"/>
      <color indexed="10"/>
      <name val="ＭＳ ゴシック"/>
      <family val="3"/>
      <charset val="128"/>
    </font>
    <font>
      <sz val="8"/>
      <color indexed="10"/>
      <name val="ＭＳ ゴシック"/>
      <family val="3"/>
      <charset val="128"/>
    </font>
    <font>
      <sz val="11"/>
      <color indexed="10"/>
      <name val="ＭＳ 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double">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style="dashDot">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ashDot">
        <color indexed="64"/>
      </top>
      <bottom style="dotted">
        <color indexed="64"/>
      </bottom>
      <diagonal/>
    </border>
    <border>
      <left/>
      <right style="medium">
        <color indexed="64"/>
      </right>
      <top style="dashDot">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s>
  <cellStyleXfs count="11">
    <xf numFmtId="0" fontId="0" fillId="0" borderId="0">
      <alignment vertical="center"/>
    </xf>
    <xf numFmtId="9" fontId="24"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xf numFmtId="38" fontId="24" fillId="0" borderId="0" applyFont="0" applyFill="0" applyBorder="0" applyAlignment="0" applyProtection="0"/>
    <xf numFmtId="0" fontId="30" fillId="0" borderId="0">
      <alignment vertical="center"/>
    </xf>
    <xf numFmtId="0" fontId="24" fillId="0" borderId="0"/>
    <xf numFmtId="0" fontId="25" fillId="0" borderId="0">
      <alignment vertical="center"/>
    </xf>
    <xf numFmtId="0" fontId="1" fillId="0" borderId="0"/>
    <xf numFmtId="0" fontId="1" fillId="0" borderId="0"/>
    <xf numFmtId="0" fontId="26" fillId="0" borderId="0"/>
  </cellStyleXfs>
  <cellXfs count="210">
    <xf numFmtId="0" fontId="0" fillId="0" borderId="0" xfId="0">
      <alignment vertical="center"/>
    </xf>
    <xf numFmtId="0" fontId="2" fillId="0" borderId="0" xfId="8" applyFont="1" applyFill="1" applyProtection="1"/>
    <xf numFmtId="0" fontId="1" fillId="0" borderId="0" xfId="8" applyFill="1" applyProtection="1"/>
    <xf numFmtId="0" fontId="5" fillId="0" borderId="0" xfId="8" applyFont="1" applyFill="1" applyBorder="1" applyAlignment="1" applyProtection="1">
      <alignment horizontal="center" vertical="center"/>
    </xf>
    <xf numFmtId="38" fontId="6" fillId="0" borderId="0" xfId="3" applyFont="1" applyFill="1" applyProtection="1"/>
    <xf numFmtId="0" fontId="6" fillId="0" borderId="0" xfId="8" applyFont="1" applyFill="1" applyProtection="1"/>
    <xf numFmtId="0" fontId="1" fillId="0" borderId="0" xfId="8" applyFill="1" applyAlignment="1" applyProtection="1">
      <alignment horizontal="right"/>
    </xf>
    <xf numFmtId="0" fontId="1" fillId="0" borderId="0" xfId="8" applyFill="1" applyAlignment="1" applyProtection="1">
      <alignment horizontal="left"/>
    </xf>
    <xf numFmtId="0" fontId="1" fillId="0" borderId="0" xfId="8" applyFont="1" applyFill="1" applyBorder="1" applyAlignment="1" applyProtection="1">
      <alignment horizontal="right" vertical="center"/>
    </xf>
    <xf numFmtId="0" fontId="1" fillId="0" borderId="0" xfId="8" applyFill="1" applyBorder="1" applyAlignment="1" applyProtection="1">
      <alignment horizontal="right"/>
    </xf>
    <xf numFmtId="0" fontId="9" fillId="0" borderId="0" xfId="8" applyFont="1" applyFill="1" applyBorder="1" applyAlignment="1" applyProtection="1">
      <alignment horizontal="center" vertical="center" wrapText="1"/>
    </xf>
    <xf numFmtId="38" fontId="6" fillId="0" borderId="0" xfId="3" applyFont="1" applyFill="1" applyAlignment="1" applyProtection="1">
      <alignment vertical="center"/>
    </xf>
    <xf numFmtId="0" fontId="6" fillId="0" borderId="0" xfId="8" applyFont="1" applyFill="1" applyAlignment="1" applyProtection="1">
      <alignment vertical="center"/>
    </xf>
    <xf numFmtId="0" fontId="1" fillId="0" borderId="0" xfId="8" applyFill="1" applyAlignment="1" applyProtection="1">
      <alignment vertical="center"/>
    </xf>
    <xf numFmtId="0" fontId="9" fillId="0" borderId="1" xfId="8" applyFont="1" applyFill="1" applyBorder="1" applyAlignment="1" applyProtection="1">
      <alignment horizontal="center" wrapText="1"/>
    </xf>
    <xf numFmtId="0" fontId="10" fillId="0" borderId="0" xfId="8" applyFont="1" applyFill="1" applyBorder="1" applyAlignment="1" applyProtection="1">
      <alignment horizontal="center" wrapText="1"/>
    </xf>
    <xf numFmtId="0" fontId="9" fillId="0" borderId="0" xfId="8" applyFont="1" applyFill="1" applyBorder="1" applyAlignment="1" applyProtection="1">
      <alignment vertical="center"/>
    </xf>
    <xf numFmtId="0" fontId="1" fillId="0" borderId="0" xfId="8" applyFill="1" applyBorder="1" applyAlignment="1" applyProtection="1">
      <alignment horizontal="center" vertical="center" wrapText="1"/>
    </xf>
    <xf numFmtId="0" fontId="1" fillId="0" borderId="2" xfId="8" applyFill="1" applyBorder="1" applyAlignment="1" applyProtection="1">
      <alignment horizontal="center" vertical="center" wrapText="1"/>
    </xf>
    <xf numFmtId="0" fontId="6" fillId="0" borderId="3" xfId="8" applyFont="1" applyFill="1" applyBorder="1" applyAlignment="1" applyProtection="1">
      <alignment horizontal="center" vertical="center" wrapText="1"/>
    </xf>
    <xf numFmtId="0" fontId="6" fillId="0" borderId="3" xfId="8" applyFont="1" applyFill="1" applyBorder="1" applyAlignment="1" applyProtection="1">
      <alignment horizontal="center" vertical="center" shrinkToFit="1"/>
    </xf>
    <xf numFmtId="0" fontId="12" fillId="0" borderId="4" xfId="8" applyFont="1" applyFill="1" applyBorder="1" applyAlignment="1" applyProtection="1">
      <alignment horizontal="center" vertical="center" wrapText="1"/>
    </xf>
    <xf numFmtId="0" fontId="13" fillId="0" borderId="0" xfId="8" applyFont="1" applyFill="1" applyAlignment="1" applyProtection="1">
      <alignment vertical="center"/>
    </xf>
    <xf numFmtId="38" fontId="6" fillId="0" borderId="0" xfId="3" applyFont="1" applyFill="1" applyAlignment="1" applyProtection="1">
      <alignment vertical="center" shrinkToFit="1"/>
    </xf>
    <xf numFmtId="0" fontId="9" fillId="0" borderId="5" xfId="8" applyFont="1" applyFill="1" applyBorder="1" applyAlignment="1" applyProtection="1">
      <alignment horizontal="center" vertical="center" wrapText="1"/>
    </xf>
    <xf numFmtId="38" fontId="15" fillId="0" borderId="6" xfId="3" applyFont="1" applyFill="1" applyBorder="1" applyAlignment="1" applyProtection="1">
      <alignment horizontal="right" vertical="center" wrapText="1"/>
    </xf>
    <xf numFmtId="38" fontId="6" fillId="0" borderId="7" xfId="3" applyFont="1" applyFill="1" applyBorder="1" applyAlignment="1" applyProtection="1">
      <alignment horizontal="right" vertical="center" wrapText="1"/>
    </xf>
    <xf numFmtId="38" fontId="6" fillId="0" borderId="8" xfId="3" applyFont="1" applyFill="1" applyBorder="1" applyAlignment="1" applyProtection="1">
      <alignment horizontal="right" vertical="center" wrapText="1"/>
    </xf>
    <xf numFmtId="38" fontId="6" fillId="0" borderId="5" xfId="3" applyNumberFormat="1" applyFont="1" applyFill="1" applyBorder="1" applyAlignment="1" applyProtection="1">
      <alignment horizontal="right" vertical="center" wrapText="1"/>
    </xf>
    <xf numFmtId="38" fontId="16" fillId="0" borderId="6" xfId="3" applyFont="1" applyFill="1" applyBorder="1" applyAlignment="1" applyProtection="1">
      <alignment horizontal="right" vertical="center" wrapText="1"/>
    </xf>
    <xf numFmtId="38" fontId="6" fillId="0" borderId="9" xfId="3" applyFont="1" applyFill="1" applyBorder="1" applyAlignment="1" applyProtection="1">
      <alignment horizontal="right" vertical="center" wrapText="1"/>
      <protection locked="0"/>
    </xf>
    <xf numFmtId="38" fontId="6" fillId="0" borderId="5" xfId="3" applyFont="1" applyFill="1" applyBorder="1" applyAlignment="1" applyProtection="1">
      <alignment horizontal="right" vertical="center" wrapText="1"/>
      <protection locked="0"/>
    </xf>
    <xf numFmtId="38" fontId="16" fillId="0" borderId="5" xfId="3" applyFont="1" applyFill="1" applyBorder="1" applyAlignment="1" applyProtection="1">
      <alignment horizontal="right" vertical="center" wrapText="1"/>
    </xf>
    <xf numFmtId="0" fontId="18" fillId="0" borderId="0" xfId="8" applyFont="1" applyFill="1" applyAlignment="1" applyProtection="1">
      <alignment vertical="center"/>
    </xf>
    <xf numFmtId="0" fontId="9" fillId="0" borderId="10" xfId="8" applyFont="1" applyFill="1" applyBorder="1" applyAlignment="1" applyProtection="1">
      <alignment horizontal="center" vertical="center" wrapText="1"/>
    </xf>
    <xf numFmtId="38" fontId="15" fillId="0" borderId="11" xfId="3" applyFont="1" applyFill="1" applyBorder="1" applyAlignment="1" applyProtection="1">
      <alignment horizontal="right" vertical="center" wrapText="1"/>
    </xf>
    <xf numFmtId="38" fontId="6" fillId="0" borderId="12" xfId="3" applyFont="1" applyFill="1" applyBorder="1" applyAlignment="1" applyProtection="1">
      <alignment horizontal="right" vertical="center" wrapText="1"/>
    </xf>
    <xf numFmtId="38" fontId="6" fillId="0" borderId="13" xfId="3" applyFont="1" applyFill="1" applyBorder="1" applyAlignment="1" applyProtection="1">
      <alignment horizontal="right" vertical="center" wrapText="1"/>
    </xf>
    <xf numFmtId="38" fontId="6" fillId="0" borderId="10" xfId="3" applyNumberFormat="1" applyFont="1" applyFill="1" applyBorder="1" applyAlignment="1" applyProtection="1">
      <alignment horizontal="right" vertical="center" wrapText="1"/>
    </xf>
    <xf numFmtId="38" fontId="16" fillId="0" borderId="11" xfId="3" applyFont="1" applyFill="1" applyBorder="1" applyAlignment="1" applyProtection="1">
      <alignment horizontal="right" vertical="center" wrapText="1"/>
    </xf>
    <xf numFmtId="38" fontId="6" fillId="0" borderId="14" xfId="3" applyFont="1" applyFill="1" applyBorder="1" applyAlignment="1" applyProtection="1">
      <alignment horizontal="right" vertical="center" wrapText="1"/>
      <protection locked="0"/>
    </xf>
    <xf numFmtId="38" fontId="16" fillId="0" borderId="10" xfId="3" applyFont="1" applyFill="1" applyBorder="1" applyAlignment="1" applyProtection="1">
      <alignment horizontal="right" vertical="center" wrapText="1"/>
    </xf>
    <xf numFmtId="177" fontId="6" fillId="0" borderId="0" xfId="3" applyNumberFormat="1" applyFont="1" applyFill="1" applyAlignment="1" applyProtection="1">
      <alignment vertical="center"/>
    </xf>
    <xf numFmtId="38" fontId="16" fillId="0" borderId="0" xfId="3" applyFont="1" applyFill="1" applyBorder="1" applyAlignment="1" applyProtection="1">
      <alignment horizontal="right" vertical="center" wrapText="1"/>
    </xf>
    <xf numFmtId="38" fontId="16" fillId="0" borderId="15" xfId="3" applyFont="1" applyFill="1" applyBorder="1" applyAlignment="1" applyProtection="1">
      <alignment horizontal="center" vertical="center" wrapText="1"/>
    </xf>
    <xf numFmtId="38" fontId="16" fillId="0" borderId="16" xfId="8" applyNumberFormat="1" applyFont="1" applyFill="1" applyBorder="1" applyAlignment="1">
      <alignment vertical="center" wrapText="1"/>
    </xf>
    <xf numFmtId="0" fontId="9" fillId="0" borderId="17" xfId="8" applyFont="1" applyFill="1" applyBorder="1" applyAlignment="1" applyProtection="1"/>
    <xf numFmtId="0" fontId="9" fillId="0" borderId="0" xfId="8" applyFont="1" applyFill="1" applyAlignment="1" applyProtection="1"/>
    <xf numFmtId="38" fontId="6" fillId="0" borderId="15" xfId="3" applyFont="1" applyFill="1" applyBorder="1" applyAlignment="1" applyProtection="1">
      <alignment horizontal="right" vertical="center" shrinkToFit="1"/>
    </xf>
    <xf numFmtId="38" fontId="6" fillId="0" borderId="16" xfId="8" applyNumberFormat="1" applyFont="1" applyFill="1" applyBorder="1" applyAlignment="1">
      <alignment vertical="center" wrapText="1"/>
    </xf>
    <xf numFmtId="0" fontId="1" fillId="0" borderId="18" xfId="8" applyFill="1" applyBorder="1" applyAlignment="1" applyProtection="1">
      <alignment horizontal="right" vertical="center"/>
    </xf>
    <xf numFmtId="38" fontId="1" fillId="0" borderId="18" xfId="8" applyNumberFormat="1" applyFill="1" applyBorder="1" applyAlignment="1" applyProtection="1">
      <alignment vertical="center"/>
    </xf>
    <xf numFmtId="0" fontId="1" fillId="0" borderId="19" xfId="8" applyFill="1" applyBorder="1" applyAlignment="1" applyProtection="1">
      <alignment vertical="center"/>
    </xf>
    <xf numFmtId="0" fontId="1" fillId="0" borderId="20" xfId="8" applyFill="1" applyBorder="1" applyAlignment="1" applyProtection="1">
      <alignment vertical="center"/>
    </xf>
    <xf numFmtId="38" fontId="6" fillId="0" borderId="21" xfId="3" applyFont="1" applyFill="1" applyBorder="1" applyAlignment="1" applyProtection="1">
      <alignment vertical="center"/>
    </xf>
    <xf numFmtId="0" fontId="9" fillId="0" borderId="22" xfId="8" applyFont="1" applyFill="1" applyBorder="1" applyAlignment="1" applyProtection="1">
      <alignment horizontal="center" vertical="center" wrapText="1"/>
    </xf>
    <xf numFmtId="38" fontId="15" fillId="0" borderId="23" xfId="3" applyFont="1" applyFill="1" applyBorder="1" applyAlignment="1" applyProtection="1">
      <alignment horizontal="right" vertical="center" wrapText="1"/>
    </xf>
    <xf numFmtId="38" fontId="6" fillId="0" borderId="24" xfId="3" applyFont="1" applyFill="1" applyBorder="1" applyAlignment="1" applyProtection="1">
      <alignment horizontal="right" vertical="center" wrapText="1"/>
    </xf>
    <xf numFmtId="38" fontId="6" fillId="0" borderId="25" xfId="3" applyFont="1" applyFill="1" applyBorder="1" applyAlignment="1" applyProtection="1">
      <alignment horizontal="right" vertical="center" wrapText="1"/>
    </xf>
    <xf numFmtId="38" fontId="6" fillId="0" borderId="22" xfId="3" applyNumberFormat="1" applyFont="1" applyFill="1" applyBorder="1" applyAlignment="1" applyProtection="1">
      <alignment horizontal="right" vertical="center" wrapText="1"/>
    </xf>
    <xf numFmtId="38" fontId="16" fillId="0" borderId="23" xfId="3" applyFont="1" applyFill="1" applyBorder="1" applyAlignment="1" applyProtection="1">
      <alignment horizontal="right" vertical="center" wrapText="1"/>
    </xf>
    <xf numFmtId="38" fontId="6" fillId="0" borderId="26" xfId="3" applyFont="1" applyFill="1" applyBorder="1" applyAlignment="1" applyProtection="1">
      <alignment horizontal="right" vertical="center" shrinkToFit="1"/>
    </xf>
    <xf numFmtId="38" fontId="6" fillId="0" borderId="27" xfId="3" applyFont="1" applyFill="1" applyBorder="1" applyAlignment="1" applyProtection="1">
      <alignment horizontal="right" vertical="center" wrapText="1"/>
    </xf>
    <xf numFmtId="38" fontId="6" fillId="0" borderId="28" xfId="3" applyFont="1" applyFill="1" applyBorder="1" applyAlignment="1" applyProtection="1">
      <alignment horizontal="right" vertical="center" wrapText="1"/>
      <protection locked="0"/>
    </xf>
    <xf numFmtId="38" fontId="16" fillId="0" borderId="22" xfId="3" applyFont="1" applyFill="1" applyBorder="1" applyAlignment="1" applyProtection="1">
      <alignment horizontal="right" vertical="center" wrapText="1"/>
    </xf>
    <xf numFmtId="0" fontId="1" fillId="0" borderId="21" xfId="8" applyFill="1" applyBorder="1" applyAlignment="1" applyProtection="1">
      <alignment vertical="center"/>
    </xf>
    <xf numFmtId="38" fontId="6" fillId="0" borderId="29" xfId="3" applyNumberFormat="1" applyFont="1" applyFill="1" applyBorder="1" applyAlignment="1" applyProtection="1">
      <alignment horizontal="right" vertical="center" wrapText="1"/>
    </xf>
    <xf numFmtId="0" fontId="1" fillId="0" borderId="30" xfId="8" applyFill="1" applyBorder="1" applyAlignment="1" applyProtection="1">
      <alignment horizontal="right" vertical="center"/>
    </xf>
    <xf numFmtId="0" fontId="1" fillId="0" borderId="20" xfId="8" applyFill="1" applyBorder="1" applyAlignment="1" applyProtection="1">
      <alignment horizontal="right" vertical="center"/>
    </xf>
    <xf numFmtId="38" fontId="1" fillId="0" borderId="20" xfId="8" applyNumberFormat="1" applyFill="1" applyBorder="1" applyAlignment="1" applyProtection="1">
      <alignment vertical="center"/>
    </xf>
    <xf numFmtId="38" fontId="1" fillId="0" borderId="30" xfId="8" applyNumberFormat="1" applyFill="1" applyBorder="1" applyAlignment="1" applyProtection="1">
      <alignment vertical="center"/>
    </xf>
    <xf numFmtId="38" fontId="1" fillId="0" borderId="0" xfId="8" applyNumberFormat="1" applyFill="1" applyBorder="1" applyAlignment="1" applyProtection="1">
      <alignment vertical="center"/>
    </xf>
    <xf numFmtId="38" fontId="6" fillId="0" borderId="0" xfId="3" applyFont="1" applyAlignment="1" applyProtection="1">
      <alignment vertical="center"/>
    </xf>
    <xf numFmtId="0" fontId="1" fillId="0" borderId="0" xfId="8" applyAlignment="1" applyProtection="1">
      <alignment vertical="center"/>
      <protection locked="0"/>
    </xf>
    <xf numFmtId="0" fontId="1" fillId="0" borderId="18" xfId="8" applyFill="1" applyBorder="1" applyAlignment="1" applyProtection="1">
      <alignment vertical="center"/>
    </xf>
    <xf numFmtId="38" fontId="30" fillId="0" borderId="18" xfId="3" applyFont="1" applyFill="1" applyBorder="1" applyAlignment="1" applyProtection="1">
      <alignment vertical="center"/>
    </xf>
    <xf numFmtId="10" fontId="22" fillId="0" borderId="0" xfId="8" applyNumberFormat="1" applyFont="1" applyFill="1" applyAlignment="1" applyProtection="1">
      <alignment vertical="center"/>
    </xf>
    <xf numFmtId="0" fontId="1" fillId="0" borderId="0" xfId="8" applyFill="1" applyAlignment="1" applyProtection="1">
      <alignment horizontal="center" vertical="center"/>
    </xf>
    <xf numFmtId="10" fontId="23" fillId="0" borderId="0" xfId="8" applyNumberFormat="1" applyFont="1" applyFill="1" applyAlignment="1" applyProtection="1">
      <alignment vertical="center"/>
    </xf>
    <xf numFmtId="38" fontId="16" fillId="0" borderId="0" xfId="3" applyFont="1" applyFill="1" applyBorder="1" applyAlignment="1" applyProtection="1">
      <alignment horizontal="center" vertical="center" wrapText="1"/>
    </xf>
    <xf numFmtId="38" fontId="16" fillId="0" borderId="16" xfId="8" applyNumberFormat="1" applyFont="1" applyFill="1" applyBorder="1" applyAlignment="1">
      <alignment horizontal="right" vertical="center" wrapText="1"/>
    </xf>
    <xf numFmtId="0" fontId="9" fillId="0" borderId="31" xfId="8" applyFont="1" applyFill="1" applyBorder="1" applyAlignment="1" applyProtection="1">
      <alignment horizontal="center" vertical="center" wrapText="1"/>
    </xf>
    <xf numFmtId="38" fontId="16" fillId="0" borderId="17" xfId="3" applyFont="1" applyFill="1" applyBorder="1" applyAlignment="1" applyProtection="1">
      <alignment horizontal="right" vertical="center" wrapText="1"/>
    </xf>
    <xf numFmtId="38" fontId="15" fillId="0" borderId="32" xfId="3" applyFont="1" applyFill="1" applyBorder="1" applyAlignment="1" applyProtection="1">
      <alignment horizontal="right" vertical="center" wrapText="1"/>
    </xf>
    <xf numFmtId="38" fontId="15" fillId="0" borderId="33" xfId="3" applyFont="1" applyFill="1" applyBorder="1" applyAlignment="1" applyProtection="1">
      <alignment horizontal="right" vertical="center" wrapText="1"/>
    </xf>
    <xf numFmtId="38" fontId="16" fillId="0" borderId="34" xfId="3" applyFont="1" applyFill="1" applyBorder="1" applyAlignment="1" applyProtection="1">
      <alignment horizontal="right" vertical="center" wrapText="1"/>
    </xf>
    <xf numFmtId="38" fontId="16" fillId="0" borderId="18" xfId="3" applyFont="1" applyFill="1" applyBorder="1" applyAlignment="1" applyProtection="1">
      <alignment horizontal="right" vertical="center" wrapText="1"/>
    </xf>
    <xf numFmtId="38" fontId="16" fillId="0" borderId="21" xfId="3" applyFont="1" applyFill="1" applyBorder="1" applyAlignment="1" applyProtection="1">
      <alignment horizontal="right" vertical="center" wrapText="1"/>
    </xf>
    <xf numFmtId="38" fontId="6" fillId="0" borderId="34" xfId="3" applyFont="1" applyFill="1" applyBorder="1" applyAlignment="1" applyProtection="1">
      <alignment horizontal="right" vertical="center" wrapText="1"/>
      <protection locked="0"/>
    </xf>
    <xf numFmtId="38" fontId="16" fillId="0" borderId="34" xfId="3" applyFont="1" applyFill="1" applyBorder="1" applyAlignment="1" applyProtection="1">
      <alignment vertical="center" wrapText="1"/>
    </xf>
    <xf numFmtId="38" fontId="1" fillId="0" borderId="0" xfId="3" applyFont="1" applyFill="1" applyBorder="1" applyAlignment="1" applyProtection="1">
      <alignment vertical="center" wrapText="1"/>
    </xf>
    <xf numFmtId="0" fontId="1" fillId="0" borderId="0" xfId="8" applyFill="1" applyBorder="1" applyProtection="1"/>
    <xf numFmtId="38" fontId="1" fillId="0" borderId="0" xfId="8" applyNumberFormat="1" applyFill="1" applyAlignment="1" applyProtection="1">
      <alignment vertical="center"/>
    </xf>
    <xf numFmtId="38" fontId="28" fillId="0" borderId="26" xfId="3" applyFont="1" applyFill="1" applyBorder="1" applyAlignment="1" applyProtection="1">
      <alignment horizontal="right" vertical="center" wrapText="1"/>
    </xf>
    <xf numFmtId="38" fontId="6" fillId="0" borderId="32" xfId="3" applyFont="1" applyFill="1" applyBorder="1" applyAlignment="1" applyProtection="1">
      <alignment horizontal="right" vertical="center" wrapText="1"/>
    </xf>
    <xf numFmtId="38" fontId="6" fillId="0" borderId="35" xfId="3" applyFont="1" applyFill="1" applyBorder="1" applyAlignment="1" applyProtection="1">
      <alignment horizontal="right" vertical="center" wrapText="1"/>
    </xf>
    <xf numFmtId="38" fontId="6" fillId="0" borderId="31" xfId="3" applyNumberFormat="1" applyFont="1" applyFill="1" applyBorder="1" applyAlignment="1" applyProtection="1">
      <alignment horizontal="right" vertical="center" wrapText="1"/>
    </xf>
    <xf numFmtId="38" fontId="16" fillId="0" borderId="26" xfId="3" applyFont="1" applyFill="1" applyBorder="1" applyAlignment="1" applyProtection="1">
      <alignment horizontal="right" vertical="center" wrapText="1"/>
    </xf>
    <xf numFmtId="38" fontId="6" fillId="0" borderId="31" xfId="3" applyFont="1" applyFill="1" applyBorder="1" applyAlignment="1" applyProtection="1">
      <alignment horizontal="right" vertical="center" wrapText="1"/>
      <protection locked="0"/>
    </xf>
    <xf numFmtId="38" fontId="16" fillId="0" borderId="31" xfId="3" applyFont="1" applyFill="1" applyBorder="1" applyAlignment="1" applyProtection="1">
      <alignment horizontal="right" vertical="center" wrapText="1"/>
    </xf>
    <xf numFmtId="0" fontId="23" fillId="0" borderId="0" xfId="8" applyFont="1" applyFill="1" applyAlignment="1" applyProtection="1">
      <alignment vertical="center"/>
    </xf>
    <xf numFmtId="38" fontId="6" fillId="0" borderId="33" xfId="3" applyFont="1" applyFill="1" applyBorder="1" applyAlignment="1" applyProtection="1">
      <alignment horizontal="right" vertical="center" wrapText="1"/>
    </xf>
    <xf numFmtId="38" fontId="6" fillId="0" borderId="4" xfId="3" applyFont="1" applyFill="1" applyBorder="1" applyAlignment="1" applyProtection="1">
      <alignment horizontal="right" vertical="center" wrapText="1"/>
    </xf>
    <xf numFmtId="38" fontId="16" fillId="0" borderId="36" xfId="3" applyFont="1" applyFill="1" applyBorder="1" applyAlignment="1" applyProtection="1">
      <alignment horizontal="right" vertical="center" wrapText="1"/>
    </xf>
    <xf numFmtId="0" fontId="1" fillId="2" borderId="19" xfId="8" applyFill="1" applyBorder="1" applyAlignment="1" applyProtection="1">
      <alignment vertical="center"/>
    </xf>
    <xf numFmtId="0" fontId="1" fillId="2" borderId="20" xfId="8" applyFill="1" applyBorder="1" applyAlignment="1" applyProtection="1">
      <alignment vertical="center"/>
    </xf>
    <xf numFmtId="38" fontId="6" fillId="2" borderId="21" xfId="3" applyFont="1" applyFill="1" applyBorder="1" applyAlignment="1" applyProtection="1">
      <alignment vertical="center"/>
    </xf>
    <xf numFmtId="0" fontId="6" fillId="0" borderId="0" xfId="8" applyFont="1" applyAlignment="1" applyProtection="1">
      <alignment vertical="center"/>
    </xf>
    <xf numFmtId="38" fontId="16" fillId="0" borderId="0" xfId="3" applyFont="1" applyBorder="1" applyAlignment="1" applyProtection="1">
      <alignment horizontal="right" vertical="center" wrapText="1"/>
      <protection locked="0"/>
    </xf>
    <xf numFmtId="38" fontId="6" fillId="0" borderId="36" xfId="3" applyFont="1" applyFill="1" applyBorder="1" applyAlignment="1" applyProtection="1">
      <alignment horizontal="right" vertical="center" wrapText="1"/>
    </xf>
    <xf numFmtId="38" fontId="16" fillId="0" borderId="37" xfId="3" applyFont="1" applyFill="1" applyBorder="1" applyAlignment="1" applyProtection="1">
      <alignment horizontal="right" vertical="center" wrapText="1"/>
    </xf>
    <xf numFmtId="38" fontId="15" fillId="0" borderId="26" xfId="8" applyNumberFormat="1" applyFont="1" applyFill="1" applyBorder="1" applyAlignment="1" applyProtection="1">
      <alignment vertical="center" wrapText="1"/>
    </xf>
    <xf numFmtId="0" fontId="29" fillId="0" borderId="0" xfId="8" applyFont="1" applyFill="1" applyAlignment="1" applyProtection="1">
      <alignment vertical="center"/>
    </xf>
    <xf numFmtId="0" fontId="1" fillId="0" borderId="0" xfId="8" applyFill="1" applyAlignment="1" applyProtection="1">
      <alignment horizontal="right" vertical="center"/>
    </xf>
    <xf numFmtId="38" fontId="16" fillId="0" borderId="4" xfId="3" applyFont="1" applyFill="1" applyBorder="1" applyAlignment="1" applyProtection="1">
      <alignment horizontal="right" vertical="center" wrapText="1"/>
    </xf>
    <xf numFmtId="38" fontId="16" fillId="0" borderId="35" xfId="3" applyFont="1" applyFill="1" applyBorder="1" applyAlignment="1" applyProtection="1">
      <alignment horizontal="right" vertical="center" wrapText="1"/>
    </xf>
    <xf numFmtId="38" fontId="16" fillId="0" borderId="27" xfId="3" applyFont="1" applyFill="1" applyBorder="1" applyAlignment="1" applyProtection="1">
      <alignment horizontal="right" vertical="center" wrapText="1"/>
    </xf>
    <xf numFmtId="38" fontId="6" fillId="0" borderId="31" xfId="3" applyFont="1" applyFill="1" applyBorder="1" applyAlignment="1" applyProtection="1">
      <alignment horizontal="distributed" vertical="center" wrapText="1" justifyLastLine="1"/>
    </xf>
    <xf numFmtId="38" fontId="6" fillId="0" borderId="21" xfId="3" applyFont="1" applyFill="1" applyBorder="1" applyAlignment="1" applyProtection="1">
      <alignment horizontal="right" vertical="center" wrapText="1"/>
      <protection locked="0"/>
    </xf>
    <xf numFmtId="38" fontId="6" fillId="0" borderId="18" xfId="3" applyFont="1" applyFill="1" applyBorder="1" applyAlignment="1" applyProtection="1">
      <alignment horizontal="right" vertical="center" wrapText="1"/>
      <protection locked="0"/>
    </xf>
    <xf numFmtId="38" fontId="6" fillId="0" borderId="38" xfId="3" applyFont="1" applyFill="1" applyBorder="1" applyAlignment="1" applyProtection="1">
      <alignment horizontal="right" vertical="center" wrapText="1"/>
    </xf>
    <xf numFmtId="38" fontId="6" fillId="0" borderId="39" xfId="3" applyFont="1" applyFill="1" applyBorder="1" applyAlignment="1" applyProtection="1">
      <alignment horizontal="right" vertical="center" wrapText="1"/>
    </xf>
    <xf numFmtId="0" fontId="1" fillId="3" borderId="19" xfId="8" applyFill="1" applyBorder="1" applyAlignment="1" applyProtection="1">
      <alignment vertical="center"/>
    </xf>
    <xf numFmtId="0" fontId="1" fillId="3" borderId="20" xfId="8" applyFill="1" applyBorder="1" applyAlignment="1" applyProtection="1">
      <alignment vertical="center"/>
    </xf>
    <xf numFmtId="38" fontId="6" fillId="3" borderId="21" xfId="3" applyFont="1" applyFill="1" applyBorder="1" applyAlignment="1" applyProtection="1">
      <alignment vertical="center"/>
    </xf>
    <xf numFmtId="0" fontId="1" fillId="3" borderId="21" xfId="8" applyFill="1" applyBorder="1" applyAlignment="1" applyProtection="1">
      <alignment vertical="center"/>
    </xf>
    <xf numFmtId="0" fontId="9" fillId="0" borderId="0" xfId="8" applyFont="1" applyFill="1" applyBorder="1" applyAlignment="1" applyProtection="1"/>
    <xf numFmtId="0" fontId="9" fillId="0" borderId="40" xfId="8" applyFont="1" applyFill="1" applyBorder="1" applyAlignment="1" applyProtection="1">
      <alignment vertical="center"/>
    </xf>
    <xf numFmtId="0" fontId="9" fillId="0" borderId="41" xfId="8" applyFont="1" applyFill="1" applyBorder="1" applyAlignment="1" applyProtection="1">
      <alignment vertical="center"/>
    </xf>
    <xf numFmtId="0" fontId="9" fillId="0" borderId="42" xfId="8" applyFont="1" applyFill="1" applyBorder="1" applyAlignment="1" applyProtection="1">
      <alignment vertical="center"/>
    </xf>
    <xf numFmtId="0" fontId="9" fillId="0" borderId="43" xfId="8" applyFont="1" applyFill="1" applyBorder="1" applyAlignment="1" applyProtection="1">
      <alignment vertical="center"/>
    </xf>
    <xf numFmtId="0" fontId="19" fillId="0" borderId="44" xfId="8" applyFont="1" applyFill="1" applyBorder="1" applyAlignment="1" applyProtection="1">
      <alignment vertical="center"/>
    </xf>
    <xf numFmtId="0" fontId="10" fillId="0" borderId="15" xfId="8" applyFont="1" applyFill="1" applyBorder="1" applyAlignment="1" applyProtection="1">
      <alignment horizontal="center" wrapText="1"/>
    </xf>
    <xf numFmtId="38" fontId="6" fillId="0" borderId="15" xfId="3" applyFont="1" applyFill="1" applyBorder="1" applyAlignment="1" applyProtection="1">
      <alignment horizontal="right" vertical="center" wrapText="1"/>
    </xf>
    <xf numFmtId="0" fontId="9" fillId="0" borderId="48" xfId="8" applyFont="1" applyFill="1" applyBorder="1" applyAlignment="1" applyProtection="1">
      <alignment horizontal="center" vertical="center" wrapText="1"/>
    </xf>
    <xf numFmtId="0" fontId="9" fillId="0" borderId="30" xfId="8" applyFont="1" applyFill="1" applyBorder="1" applyAlignment="1" applyProtection="1">
      <alignment horizontal="center" vertical="center" wrapText="1"/>
    </xf>
    <xf numFmtId="0" fontId="1" fillId="0" borderId="30" xfId="8" applyFill="1" applyBorder="1" applyAlignment="1" applyProtection="1">
      <alignment horizontal="center" vertical="center" wrapText="1"/>
    </xf>
    <xf numFmtId="0" fontId="1" fillId="0" borderId="57" xfId="8" applyFill="1" applyBorder="1" applyAlignment="1" applyProtection="1">
      <alignment horizontal="center" vertical="center" wrapText="1"/>
    </xf>
    <xf numFmtId="0" fontId="9" fillId="0" borderId="26" xfId="8" applyFont="1" applyFill="1" applyBorder="1" applyAlignment="1" applyProtection="1">
      <alignment horizontal="center" vertical="center" wrapText="1"/>
    </xf>
    <xf numFmtId="0" fontId="9" fillId="0" borderId="17" xfId="8" applyFont="1" applyFill="1" applyBorder="1" applyAlignment="1" applyProtection="1">
      <alignment horizontal="center" vertical="center" wrapText="1"/>
    </xf>
    <xf numFmtId="0" fontId="1" fillId="0" borderId="17" xfId="8" applyFill="1" applyBorder="1" applyAlignment="1" applyProtection="1">
      <alignment horizontal="center" vertical="center" wrapText="1"/>
    </xf>
    <xf numFmtId="0" fontId="1" fillId="0" borderId="34" xfId="8"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1" fillId="0" borderId="21" xfId="8" applyFill="1" applyBorder="1" applyAlignment="1" applyProtection="1">
      <alignment vertical="center" wrapText="1"/>
    </xf>
    <xf numFmtId="38" fontId="16" fillId="0" borderId="19" xfId="3" applyFont="1" applyFill="1" applyBorder="1" applyAlignment="1" applyProtection="1">
      <alignment horizontal="right" vertical="center" wrapText="1"/>
    </xf>
    <xf numFmtId="0" fontId="1" fillId="0" borderId="47" xfId="8" applyFill="1" applyBorder="1" applyAlignment="1">
      <alignment vertical="center" wrapText="1"/>
    </xf>
    <xf numFmtId="38" fontId="6" fillId="0" borderId="48" xfId="3" applyFont="1" applyFill="1" applyBorder="1" applyAlignment="1" applyProtection="1">
      <alignment horizontal="center" wrapText="1"/>
    </xf>
    <xf numFmtId="0" fontId="1" fillId="0" borderId="49" xfId="8" applyFill="1" applyBorder="1" applyAlignment="1">
      <alignment wrapText="1"/>
    </xf>
    <xf numFmtId="0" fontId="1" fillId="0" borderId="15" xfId="8" applyFill="1" applyBorder="1" applyAlignment="1">
      <alignment wrapText="1"/>
    </xf>
    <xf numFmtId="0" fontId="1" fillId="0" borderId="16" xfId="8" applyFill="1" applyBorder="1" applyAlignment="1">
      <alignment wrapText="1"/>
    </xf>
    <xf numFmtId="38" fontId="1" fillId="0" borderId="19" xfId="3" applyFont="1" applyFill="1" applyBorder="1" applyAlignment="1" applyProtection="1">
      <alignment vertical="center"/>
      <protection locked="0"/>
    </xf>
    <xf numFmtId="38" fontId="1" fillId="0" borderId="56" xfId="3" applyFont="1" applyFill="1" applyBorder="1" applyAlignment="1" applyProtection="1">
      <alignment vertical="center"/>
      <protection locked="0"/>
    </xf>
    <xf numFmtId="4" fontId="1" fillId="2" borderId="58" xfId="8" applyNumberFormat="1" applyFill="1" applyBorder="1" applyAlignment="1" applyProtection="1">
      <alignment vertical="center"/>
      <protection locked="0"/>
    </xf>
    <xf numFmtId="4" fontId="1" fillId="2" borderId="59" xfId="8" applyNumberFormat="1" applyFill="1" applyBorder="1" applyAlignment="1" applyProtection="1">
      <alignment vertical="center"/>
      <protection locked="0"/>
    </xf>
    <xf numFmtId="0" fontId="6" fillId="0" borderId="0" xfId="8" applyFont="1" applyFill="1" applyAlignment="1" applyProtection="1">
      <alignment vertical="center" wrapText="1"/>
    </xf>
    <xf numFmtId="0" fontId="1" fillId="0" borderId="0" xfId="8" applyFill="1" applyAlignment="1">
      <alignment vertical="center" wrapText="1"/>
    </xf>
    <xf numFmtId="38" fontId="17" fillId="0" borderId="53" xfId="3" applyFont="1" applyFill="1" applyBorder="1" applyAlignment="1" applyProtection="1">
      <alignment vertical="center"/>
    </xf>
    <xf numFmtId="38" fontId="17" fillId="0" borderId="54" xfId="3" applyFont="1" applyFill="1" applyBorder="1" applyAlignment="1" applyProtection="1">
      <alignment vertical="center"/>
    </xf>
    <xf numFmtId="38" fontId="1" fillId="0" borderId="26" xfId="3" applyFont="1" applyFill="1" applyBorder="1" applyAlignment="1" applyProtection="1">
      <alignment vertical="center"/>
      <protection locked="0"/>
    </xf>
    <xf numFmtId="38" fontId="1" fillId="0" borderId="55" xfId="3" applyFont="1" applyFill="1" applyBorder="1" applyAlignment="1" applyProtection="1">
      <alignment vertical="center"/>
      <protection locked="0"/>
    </xf>
    <xf numFmtId="0" fontId="10" fillId="0" borderId="57" xfId="8" applyFont="1" applyFill="1" applyBorder="1" applyAlignment="1" applyProtection="1">
      <alignment horizontal="center" vertical="center" wrapText="1"/>
      <protection locked="0"/>
    </xf>
    <xf numFmtId="0" fontId="10" fillId="0" borderId="2" xfId="8" applyFont="1" applyFill="1" applyBorder="1" applyAlignment="1" applyProtection="1">
      <alignment horizontal="center" vertical="center" wrapText="1"/>
      <protection locked="0"/>
    </xf>
    <xf numFmtId="0" fontId="10" fillId="0" borderId="34" xfId="8" applyFont="1" applyFill="1" applyBorder="1" applyAlignment="1" applyProtection="1">
      <alignment horizontal="center" vertical="center" wrapText="1"/>
      <protection locked="0"/>
    </xf>
    <xf numFmtId="0" fontId="10" fillId="0" borderId="45" xfId="8" applyFont="1" applyFill="1" applyBorder="1" applyAlignment="1" applyProtection="1">
      <alignment horizontal="center" vertical="center" wrapText="1"/>
      <protection locked="0"/>
    </xf>
    <xf numFmtId="0" fontId="10" fillId="0" borderId="46" xfId="8" applyFont="1" applyFill="1" applyBorder="1" applyAlignment="1" applyProtection="1">
      <alignment horizontal="center" vertical="center" wrapText="1"/>
      <protection locked="0"/>
    </xf>
    <xf numFmtId="0" fontId="10" fillId="0" borderId="31" xfId="8" applyFont="1" applyFill="1" applyBorder="1" applyAlignment="1" applyProtection="1">
      <alignment horizontal="center" vertical="center" wrapText="1"/>
      <protection locked="0"/>
    </xf>
    <xf numFmtId="0" fontId="9" fillId="0" borderId="45" xfId="8" applyFont="1" applyFill="1" applyBorder="1" applyAlignment="1" applyProtection="1">
      <alignment horizontal="center" vertical="center" wrapText="1"/>
    </xf>
    <xf numFmtId="0" fontId="9" fillId="0" borderId="46" xfId="8" applyFont="1" applyFill="1" applyBorder="1" applyAlignment="1" applyProtection="1">
      <alignment horizontal="center" vertical="center" wrapText="1"/>
    </xf>
    <xf numFmtId="0" fontId="9" fillId="0" borderId="31" xfId="8" applyFont="1" applyFill="1" applyBorder="1" applyAlignment="1" applyProtection="1">
      <alignment horizontal="center" vertical="center" wrapText="1"/>
    </xf>
    <xf numFmtId="0" fontId="1" fillId="0" borderId="0" xfId="8" applyFill="1" applyBorder="1" applyAlignment="1" applyProtection="1">
      <alignment vertical="center"/>
    </xf>
    <xf numFmtId="0" fontId="5" fillId="0" borderId="19" xfId="8" applyFont="1" applyFill="1" applyBorder="1" applyAlignment="1" applyProtection="1">
      <alignment horizontal="center" vertical="center"/>
    </xf>
    <xf numFmtId="0" fontId="5" fillId="0" borderId="21" xfId="8" applyFont="1" applyFill="1" applyBorder="1" applyAlignment="1" applyProtection="1">
      <alignment horizontal="center" vertical="center"/>
    </xf>
    <xf numFmtId="38" fontId="7" fillId="0" borderId="0" xfId="8" applyNumberFormat="1" applyFont="1" applyFill="1" applyAlignment="1" applyProtection="1">
      <alignment horizontal="center" shrinkToFit="1"/>
    </xf>
    <xf numFmtId="0" fontId="7" fillId="0" borderId="0" xfId="8" applyFont="1" applyFill="1" applyAlignment="1">
      <alignment horizontal="center" shrinkToFit="1"/>
    </xf>
    <xf numFmtId="176" fontId="7" fillId="0" borderId="0" xfId="8" applyNumberFormat="1" applyFont="1" applyFill="1" applyAlignment="1" applyProtection="1">
      <alignment horizontal="center" shrinkToFit="1"/>
    </xf>
    <xf numFmtId="176" fontId="7" fillId="0" borderId="0" xfId="8" applyNumberFormat="1" applyFont="1" applyFill="1" applyAlignment="1">
      <alignment shrinkToFit="1"/>
    </xf>
    <xf numFmtId="0" fontId="8" fillId="4" borderId="19" xfId="8" applyFont="1" applyFill="1" applyBorder="1" applyAlignment="1" applyProtection="1">
      <alignment horizontal="center" vertical="center"/>
    </xf>
    <xf numFmtId="0" fontId="8" fillId="4" borderId="20" xfId="8" applyFont="1" applyFill="1" applyBorder="1" applyAlignment="1" applyProtection="1">
      <alignment horizontal="center" vertical="center"/>
    </xf>
    <xf numFmtId="0" fontId="8" fillId="4" borderId="21" xfId="8" applyFont="1" applyFill="1" applyBorder="1" applyAlignment="1" applyProtection="1">
      <alignment horizontal="center" vertical="center"/>
    </xf>
    <xf numFmtId="0" fontId="6" fillId="0" borderId="50" xfId="8" applyFont="1" applyFill="1" applyBorder="1" applyAlignment="1" applyProtection="1">
      <alignment horizontal="center" vertical="center" wrapText="1"/>
    </xf>
    <xf numFmtId="0" fontId="6" fillId="0" borderId="46" xfId="8" applyFont="1" applyFill="1" applyBorder="1" applyAlignment="1" applyProtection="1">
      <alignment horizontal="center" vertical="center" wrapText="1"/>
    </xf>
    <xf numFmtId="0" fontId="1" fillId="0" borderId="31" xfId="8" applyFill="1" applyBorder="1" applyAlignment="1" applyProtection="1">
      <alignment horizontal="center" vertical="center" wrapText="1"/>
    </xf>
    <xf numFmtId="0" fontId="9" fillId="0" borderId="0" xfId="8" applyFont="1" applyFill="1" applyBorder="1" applyAlignment="1" applyProtection="1">
      <alignment vertical="center" wrapText="1"/>
    </xf>
    <xf numFmtId="38" fontId="1" fillId="0" borderId="51" xfId="3" applyFont="1" applyFill="1" applyBorder="1" applyAlignment="1" applyProtection="1">
      <alignment vertical="center"/>
      <protection locked="0"/>
    </xf>
    <xf numFmtId="38" fontId="1" fillId="0" borderId="52" xfId="3" applyFont="1" applyFill="1" applyBorder="1" applyAlignment="1" applyProtection="1">
      <alignment vertical="center"/>
      <protection locked="0"/>
    </xf>
    <xf numFmtId="0" fontId="9" fillId="0" borderId="20" xfId="8" applyFont="1" applyFill="1" applyBorder="1" applyAlignment="1" applyProtection="1">
      <alignment horizontal="center" vertical="center" wrapText="1"/>
    </xf>
    <xf numFmtId="0" fontId="1" fillId="0" borderId="47" xfId="8" applyFill="1" applyBorder="1" applyAlignment="1" applyProtection="1">
      <alignment horizontal="center" vertical="center" wrapText="1"/>
    </xf>
    <xf numFmtId="0" fontId="9" fillId="0" borderId="21" xfId="8" applyFont="1" applyFill="1" applyBorder="1" applyAlignment="1" applyProtection="1">
      <alignment horizontal="center" vertical="center" wrapText="1"/>
    </xf>
    <xf numFmtId="0" fontId="9" fillId="0" borderId="1" xfId="8" applyFont="1" applyFill="1" applyBorder="1" applyAlignment="1" applyProtection="1">
      <alignment horizontal="center" wrapText="1"/>
    </xf>
    <xf numFmtId="0" fontId="9" fillId="0" borderId="15" xfId="8" applyFont="1" applyFill="1" applyBorder="1" applyAlignment="1" applyProtection="1">
      <alignment horizontal="center" vertical="center" wrapText="1"/>
    </xf>
    <xf numFmtId="0" fontId="1" fillId="0" borderId="49" xfId="8" applyFill="1" applyBorder="1" applyAlignment="1">
      <alignment vertical="center" wrapText="1"/>
    </xf>
    <xf numFmtId="0" fontId="1" fillId="0" borderId="15" xfId="8" applyFill="1" applyBorder="1" applyAlignment="1">
      <alignment vertical="center" wrapText="1"/>
    </xf>
    <xf numFmtId="0" fontId="1" fillId="0" borderId="16" xfId="8" applyFill="1" applyBorder="1" applyAlignment="1">
      <alignment vertical="center" wrapText="1"/>
    </xf>
    <xf numFmtId="0" fontId="1" fillId="0" borderId="26" xfId="8" applyFill="1" applyBorder="1" applyAlignment="1">
      <alignment vertical="center" wrapText="1"/>
    </xf>
    <xf numFmtId="0" fontId="1" fillId="0" borderId="27" xfId="8" applyFill="1" applyBorder="1" applyAlignment="1">
      <alignment vertical="center" wrapText="1"/>
    </xf>
    <xf numFmtId="0" fontId="11" fillId="0" borderId="15" xfId="8" applyFont="1" applyFill="1" applyBorder="1" applyAlignment="1" applyProtection="1">
      <alignment horizontal="center" vertical="center" wrapText="1"/>
    </xf>
    <xf numFmtId="0" fontId="11" fillId="0" borderId="26" xfId="8" applyFont="1" applyFill="1" applyBorder="1" applyAlignment="1" applyProtection="1">
      <alignment horizontal="center" vertical="center" wrapText="1"/>
    </xf>
    <xf numFmtId="38" fontId="6" fillId="0" borderId="60" xfId="3" applyFont="1" applyFill="1" applyBorder="1" applyAlignment="1" applyProtection="1">
      <alignment horizontal="center" vertical="center" wrapText="1"/>
    </xf>
    <xf numFmtId="38" fontId="6" fillId="0" borderId="61" xfId="3" applyFont="1" applyFill="1" applyBorder="1" applyAlignment="1" applyProtection="1">
      <alignment horizontal="center" vertical="center" wrapText="1"/>
    </xf>
    <xf numFmtId="0" fontId="9" fillId="0" borderId="60" xfId="8" applyFont="1" applyFill="1" applyBorder="1" applyAlignment="1" applyProtection="1">
      <alignment horizontal="center" vertical="center" wrapText="1"/>
    </xf>
    <xf numFmtId="0" fontId="9" fillId="0" borderId="61" xfId="8" applyFont="1" applyFill="1" applyBorder="1" applyAlignment="1" applyProtection="1">
      <alignment horizontal="center" vertical="center" wrapText="1"/>
    </xf>
    <xf numFmtId="0" fontId="9" fillId="0" borderId="36" xfId="8" applyFont="1" applyFill="1" applyBorder="1" applyAlignment="1" applyProtection="1">
      <alignment horizontal="center" vertical="center" wrapText="1"/>
    </xf>
    <xf numFmtId="0" fontId="1" fillId="2" borderId="58" xfId="8" applyFill="1" applyBorder="1" applyAlignment="1" applyProtection="1">
      <alignment vertical="center"/>
      <protection locked="0"/>
    </xf>
    <xf numFmtId="0" fontId="1" fillId="2" borderId="59" xfId="8" applyFill="1" applyBorder="1" applyAlignment="1" applyProtection="1">
      <alignment vertical="center"/>
      <protection locked="0"/>
    </xf>
    <xf numFmtId="0" fontId="1" fillId="0" borderId="46" xfId="8" applyFill="1" applyBorder="1" applyAlignment="1" applyProtection="1">
      <alignment horizontal="center" vertical="center" wrapText="1"/>
      <protection locked="0"/>
    </xf>
    <xf numFmtId="0" fontId="1" fillId="0" borderId="31" xfId="8" applyFill="1" applyBorder="1" applyAlignment="1" applyProtection="1">
      <alignment horizontal="center" vertical="center" wrapText="1"/>
      <protection locked="0"/>
    </xf>
    <xf numFmtId="0" fontId="1" fillId="0" borderId="0" xfId="8" applyFill="1" applyBorder="1" applyProtection="1"/>
    <xf numFmtId="38" fontId="1" fillId="0" borderId="51" xfId="8" applyNumberFormat="1" applyFont="1" applyFill="1" applyBorder="1" applyAlignment="1" applyProtection="1">
      <alignment vertical="center"/>
      <protection locked="0"/>
    </xf>
    <xf numFmtId="0" fontId="1" fillId="0" borderId="52" xfId="8" applyFont="1" applyFill="1" applyBorder="1" applyAlignment="1" applyProtection="1">
      <alignment vertical="center"/>
      <protection locked="0"/>
    </xf>
    <xf numFmtId="0" fontId="1" fillId="0" borderId="49" xfId="8" applyFill="1" applyBorder="1" applyAlignment="1" applyProtection="1">
      <alignment horizontal="center" vertical="center" wrapText="1"/>
    </xf>
  </cellXfs>
  <cellStyles count="11">
    <cellStyle name="パーセント 2" xfId="1"/>
    <cellStyle name="桁区切り 2" xfId="2"/>
    <cellStyle name="桁区切り 3" xfId="3"/>
    <cellStyle name="桁区切り 4" xfId="4"/>
    <cellStyle name="標準" xfId="0" builtinId="0"/>
    <cellStyle name="標準 2" xfId="5"/>
    <cellStyle name="標準 2 2" xfId="6"/>
    <cellStyle name="標準 2_（作業）00_審査表120423（算出内訳修正版）" xfId="7"/>
    <cellStyle name="標準 3" xfId="8"/>
    <cellStyle name="標準 4" xfId="9"/>
    <cellStyle name="未定義"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76200</xdr:colOff>
      <xdr:row>145</xdr:row>
      <xdr:rowOff>161925</xdr:rowOff>
    </xdr:from>
    <xdr:to>
      <xdr:col>9</xdr:col>
      <xdr:colOff>609600</xdr:colOff>
      <xdr:row>148</xdr:row>
      <xdr:rowOff>0</xdr:rowOff>
    </xdr:to>
    <xdr:sp macro="" textlink="">
      <xdr:nvSpPr>
        <xdr:cNvPr id="2050" name="Freeform 1">
          <a:extLst>
            <a:ext uri="{FF2B5EF4-FFF2-40B4-BE49-F238E27FC236}">
              <a16:creationId xmlns:a16="http://schemas.microsoft.com/office/drawing/2014/main" id="{7B36226F-2B6E-4C01-8249-4E284625B433}"/>
            </a:ext>
          </a:extLst>
        </xdr:cNvPr>
        <xdr:cNvSpPr>
          <a:spLocks/>
        </xdr:cNvSpPr>
      </xdr:nvSpPr>
      <xdr:spPr bwMode="auto">
        <a:xfrm>
          <a:off x="5505450" y="35814000"/>
          <a:ext cx="533400" cy="352425"/>
        </a:xfrm>
        <a:custGeom>
          <a:avLst/>
          <a:gdLst>
            <a:gd name="T0" fmla="*/ 2147483647 w 7321"/>
            <a:gd name="T1" fmla="*/ 0 h 185"/>
            <a:gd name="T2" fmla="*/ 0 w 7321"/>
            <a:gd name="T3" fmla="*/ 2147483647 h 185"/>
            <a:gd name="T4" fmla="*/ 0 60000 65536"/>
            <a:gd name="T5" fmla="*/ 0 60000 65536"/>
            <a:gd name="T6" fmla="*/ 0 w 7321"/>
            <a:gd name="T7" fmla="*/ 0 h 185"/>
            <a:gd name="T8" fmla="*/ 7321 w 7321"/>
            <a:gd name="T9" fmla="*/ 185 h 185"/>
          </a:gdLst>
          <a:ahLst/>
          <a:cxnLst>
            <a:cxn ang="T4">
              <a:pos x="T0" y="T1"/>
            </a:cxn>
            <a:cxn ang="T5">
              <a:pos x="T2" y="T3"/>
            </a:cxn>
          </a:cxnLst>
          <a:rect l="T6" t="T7" r="T8" b="T9"/>
          <a:pathLst>
            <a:path w="7321" h="185">
              <a:moveTo>
                <a:pt x="7321" y="0"/>
              </a:moveTo>
              <a:lnTo>
                <a:pt x="0" y="185"/>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50</xdr:row>
      <xdr:rowOff>0</xdr:rowOff>
    </xdr:from>
    <xdr:to>
      <xdr:col>7</xdr:col>
      <xdr:colOff>609600</xdr:colOff>
      <xdr:row>50</xdr:row>
      <xdr:rowOff>0</xdr:rowOff>
    </xdr:to>
    <xdr:sp macro="" textlink="">
      <xdr:nvSpPr>
        <xdr:cNvPr id="3074" name="Freeform 1">
          <a:extLst>
            <a:ext uri="{FF2B5EF4-FFF2-40B4-BE49-F238E27FC236}">
              <a16:creationId xmlns:a16="http://schemas.microsoft.com/office/drawing/2014/main" id="{F19F07DC-71B8-4DD7-AFC6-CA5AAD2D6DCF}"/>
            </a:ext>
          </a:extLst>
        </xdr:cNvPr>
        <xdr:cNvSpPr>
          <a:spLocks/>
        </xdr:cNvSpPr>
      </xdr:nvSpPr>
      <xdr:spPr bwMode="auto">
        <a:xfrm>
          <a:off x="4676775" y="15678150"/>
          <a:ext cx="533400" cy="0"/>
        </a:xfrm>
        <a:custGeom>
          <a:avLst/>
          <a:gdLst>
            <a:gd name="T0" fmla="*/ 2147483647 w 7321"/>
            <a:gd name="T1" fmla="*/ 0 h 185"/>
            <a:gd name="T2" fmla="*/ 0 w 7321"/>
            <a:gd name="T3" fmla="*/ 0 h 185"/>
            <a:gd name="T4" fmla="*/ 0 60000 65536"/>
            <a:gd name="T5" fmla="*/ 0 60000 65536"/>
            <a:gd name="T6" fmla="*/ 0 w 7321"/>
            <a:gd name="T7" fmla="*/ 0 h 185"/>
            <a:gd name="T8" fmla="*/ 7321 w 7321"/>
            <a:gd name="T9" fmla="*/ 0 h 185"/>
          </a:gdLst>
          <a:ahLst/>
          <a:cxnLst>
            <a:cxn ang="T4">
              <a:pos x="T0" y="T1"/>
            </a:cxn>
            <a:cxn ang="T5">
              <a:pos x="T2" y="T3"/>
            </a:cxn>
          </a:cxnLst>
          <a:rect l="T6" t="T7" r="T8" b="T9"/>
          <a:pathLst>
            <a:path w="7321" h="185">
              <a:moveTo>
                <a:pt x="7321" y="0"/>
              </a:moveTo>
              <a:lnTo>
                <a:pt x="0" y="185"/>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383"/>
  <sheetViews>
    <sheetView tabSelected="1" workbookViewId="0">
      <selection activeCell="E6" sqref="E6:E8"/>
    </sheetView>
  </sheetViews>
  <sheetFormatPr defaultRowHeight="13.5" x14ac:dyDescent="0.15"/>
  <cols>
    <col min="1" max="1" width="5" style="2" customWidth="1"/>
    <col min="2" max="2" width="8.625" style="2" customWidth="1"/>
    <col min="3" max="4" width="7.125" style="2" customWidth="1"/>
    <col min="5" max="5" width="8.125" style="2" customWidth="1"/>
    <col min="6" max="6" width="8.625" style="2" customWidth="1"/>
    <col min="7" max="7" width="3.625" style="2" customWidth="1"/>
    <col min="8" max="8" width="5.875" style="2" customWidth="1"/>
    <col min="9" max="13" width="8.625" style="2" customWidth="1"/>
    <col min="14" max="14" width="3.75" style="91" customWidth="1"/>
    <col min="15" max="15" width="14.375" style="2" customWidth="1"/>
    <col min="16" max="23" width="9" style="2"/>
    <col min="24" max="26" width="9" style="4"/>
    <col min="27" max="27" width="9" style="5"/>
    <col min="28" max="28" width="9" style="2"/>
    <col min="29" max="29" width="5.5" style="2" customWidth="1"/>
    <col min="30" max="16384" width="9" style="2"/>
  </cols>
  <sheetData>
    <row r="1" spans="1:29" ht="21.75" customHeight="1" x14ac:dyDescent="0.2">
      <c r="A1" s="1" t="s">
        <v>0</v>
      </c>
      <c r="L1" s="170" t="s">
        <v>1</v>
      </c>
      <c r="M1" s="171"/>
      <c r="N1" s="3"/>
    </row>
    <row r="2" spans="1:29" ht="21.75" customHeight="1" x14ac:dyDescent="0.2">
      <c r="A2" s="1"/>
      <c r="B2" s="6" t="s">
        <v>2</v>
      </c>
      <c r="C2" s="172">
        <f>P8</f>
        <v>0</v>
      </c>
      <c r="D2" s="173"/>
      <c r="E2" s="2" t="s">
        <v>3</v>
      </c>
      <c r="F2" s="6"/>
      <c r="G2" s="174">
        <f>P14</f>
        <v>0</v>
      </c>
      <c r="H2" s="175"/>
      <c r="I2" s="2" t="s">
        <v>4</v>
      </c>
      <c r="J2" s="7"/>
      <c r="L2" s="3"/>
      <c r="M2" s="8"/>
      <c r="N2" s="3"/>
      <c r="O2" s="176" t="s">
        <v>5</v>
      </c>
      <c r="P2" s="177"/>
      <c r="Q2" s="177"/>
      <c r="R2" s="177"/>
      <c r="S2" s="177"/>
      <c r="T2" s="177"/>
      <c r="U2" s="177"/>
      <c r="V2" s="177"/>
      <c r="W2" s="178"/>
    </row>
    <row r="3" spans="1:29" x14ac:dyDescent="0.15">
      <c r="M3" s="6" t="s">
        <v>6</v>
      </c>
      <c r="N3" s="9"/>
    </row>
    <row r="4" spans="1:29" s="13" customFormat="1" ht="27" customHeight="1" x14ac:dyDescent="0.15">
      <c r="A4" s="166" t="s">
        <v>7</v>
      </c>
      <c r="B4" s="142" t="s">
        <v>8</v>
      </c>
      <c r="C4" s="185"/>
      <c r="D4" s="185"/>
      <c r="E4" s="185"/>
      <c r="F4" s="185"/>
      <c r="G4" s="185"/>
      <c r="H4" s="186"/>
      <c r="I4" s="185" t="s">
        <v>9</v>
      </c>
      <c r="J4" s="185"/>
      <c r="K4" s="185"/>
      <c r="L4" s="185"/>
      <c r="M4" s="187"/>
      <c r="N4" s="10"/>
      <c r="O4" s="2"/>
      <c r="P4" s="2"/>
      <c r="Q4" s="2"/>
      <c r="R4" s="2"/>
      <c r="S4" s="2"/>
      <c r="T4" s="2"/>
      <c r="U4" s="2"/>
      <c r="V4" s="2"/>
      <c r="W4" s="2"/>
      <c r="X4" s="11"/>
      <c r="Y4" s="11"/>
      <c r="Z4" s="11"/>
      <c r="AA4" s="12"/>
    </row>
    <row r="5" spans="1:29" ht="16.5" customHeight="1" x14ac:dyDescent="0.15">
      <c r="A5" s="167"/>
      <c r="B5" s="188" t="s">
        <v>10</v>
      </c>
      <c r="C5" s="188"/>
      <c r="D5" s="188"/>
      <c r="E5" s="14" t="s">
        <v>11</v>
      </c>
      <c r="F5" s="134" t="s">
        <v>12</v>
      </c>
      <c r="G5" s="134" t="s">
        <v>13</v>
      </c>
      <c r="H5" s="190"/>
      <c r="I5" s="160"/>
      <c r="J5" s="163"/>
      <c r="K5" s="163"/>
      <c r="L5" s="163"/>
      <c r="M5" s="166" t="s">
        <v>14</v>
      </c>
      <c r="N5" s="15"/>
      <c r="O5" s="16"/>
      <c r="P5" s="169"/>
      <c r="Q5" s="169"/>
    </row>
    <row r="6" spans="1:29" ht="9" customHeight="1" x14ac:dyDescent="0.15">
      <c r="A6" s="167"/>
      <c r="B6" s="195" t="s">
        <v>15</v>
      </c>
      <c r="C6" s="17"/>
      <c r="D6" s="18"/>
      <c r="E6" s="179" t="s">
        <v>16</v>
      </c>
      <c r="F6" s="189"/>
      <c r="G6" s="191"/>
      <c r="H6" s="192"/>
      <c r="I6" s="161"/>
      <c r="J6" s="164"/>
      <c r="K6" s="164"/>
      <c r="L6" s="164"/>
      <c r="M6" s="167"/>
      <c r="N6" s="15"/>
      <c r="O6" s="182"/>
      <c r="P6" s="169"/>
      <c r="Q6" s="169"/>
    </row>
    <row r="7" spans="1:29" ht="13.5" customHeight="1" thickBot="1" x14ac:dyDescent="0.2">
      <c r="A7" s="167"/>
      <c r="B7" s="195"/>
      <c r="C7" s="19" t="s">
        <v>17</v>
      </c>
      <c r="D7" s="20" t="s">
        <v>18</v>
      </c>
      <c r="E7" s="180"/>
      <c r="F7" s="189"/>
      <c r="G7" s="191"/>
      <c r="H7" s="192"/>
      <c r="I7" s="161"/>
      <c r="J7" s="164"/>
      <c r="K7" s="164"/>
      <c r="L7" s="164"/>
      <c r="M7" s="167"/>
      <c r="N7" s="15"/>
      <c r="O7" s="182"/>
      <c r="P7" s="169"/>
      <c r="Q7" s="169"/>
    </row>
    <row r="8" spans="1:29" ht="35.25" customHeight="1" x14ac:dyDescent="0.15">
      <c r="A8" s="168"/>
      <c r="B8" s="196"/>
      <c r="C8" s="21" t="s">
        <v>19</v>
      </c>
      <c r="D8" s="21" t="s">
        <v>19</v>
      </c>
      <c r="E8" s="181"/>
      <c r="F8" s="138"/>
      <c r="G8" s="193"/>
      <c r="H8" s="194"/>
      <c r="I8" s="162"/>
      <c r="J8" s="165"/>
      <c r="K8" s="165"/>
      <c r="L8" s="165"/>
      <c r="M8" s="168"/>
      <c r="N8" s="132"/>
      <c r="O8" s="127" t="s">
        <v>20</v>
      </c>
      <c r="P8" s="183"/>
      <c r="Q8" s="184"/>
      <c r="R8" s="22" t="s">
        <v>21</v>
      </c>
      <c r="AC8" s="23" t="s">
        <v>22</v>
      </c>
    </row>
    <row r="9" spans="1:29" s="13" customFormat="1" ht="18.75" customHeight="1" x14ac:dyDescent="0.15">
      <c r="A9" s="24">
        <f>IF(F9&gt;0,1,0)</f>
        <v>0</v>
      </c>
      <c r="B9" s="25">
        <f t="shared" ref="B9:B72" si="0">SUM(C9:D9)</f>
        <v>0</v>
      </c>
      <c r="C9" s="26">
        <f>IF($P$11&gt;0,IF($Y$11=0,Y9,0),0)</f>
        <v>0</v>
      </c>
      <c r="D9" s="27">
        <f>IF($P$11&gt;0,IF($Y$11=0,Y10,0),0)</f>
        <v>0</v>
      </c>
      <c r="E9" s="28">
        <f>ROUND((P$9*P$14/100)/12,0)</f>
        <v>0</v>
      </c>
      <c r="F9" s="29">
        <f t="shared" ref="F9:F72" si="1">B9+E9</f>
        <v>0</v>
      </c>
      <c r="G9" s="146" t="s">
        <v>23</v>
      </c>
      <c r="H9" s="147"/>
      <c r="I9" s="30"/>
      <c r="J9" s="31"/>
      <c r="K9" s="31"/>
      <c r="L9" s="31"/>
      <c r="M9" s="32">
        <f t="shared" ref="M9:M72" si="2">SUM(I9:L9)</f>
        <v>0</v>
      </c>
      <c r="N9" s="133"/>
      <c r="O9" s="128" t="s">
        <v>24</v>
      </c>
      <c r="P9" s="156">
        <f>P8-P10</f>
        <v>0</v>
      </c>
      <c r="Q9" s="157"/>
      <c r="R9" s="33" t="s">
        <v>25</v>
      </c>
      <c r="X9" s="23" t="s">
        <v>26</v>
      </c>
      <c r="Y9" s="11" t="e">
        <f>P9-AA9*($P$11*12-$Y$11)+AA9</f>
        <v>#DIV/0!</v>
      </c>
      <c r="Z9" s="23" t="s">
        <v>27</v>
      </c>
      <c r="AA9" s="11" t="e">
        <f>ROUNDDOWN(P9/($P$11*12-$Y$11),0)</f>
        <v>#DIV/0!</v>
      </c>
      <c r="AC9" s="12">
        <v>1</v>
      </c>
    </row>
    <row r="10" spans="1:29" s="13" customFormat="1" ht="18.75" customHeight="1" x14ac:dyDescent="0.15">
      <c r="A10" s="34">
        <f t="shared" ref="A10:A73" si="3">IF(F10&gt;0,A9+1,0)</f>
        <v>0</v>
      </c>
      <c r="B10" s="35">
        <f t="shared" si="0"/>
        <v>0</v>
      </c>
      <c r="C10" s="36">
        <f t="shared" ref="C10:C20" si="4">IF($P$11&gt;0,IF($Y$11&gt;AC9,0,IF($Y$11=AC9,$Y$9,IF($Y$11&lt;AC9,$AA$9,0))),0)</f>
        <v>0</v>
      </c>
      <c r="D10" s="37">
        <f t="shared" ref="D10:D44" si="5">IF($P$11&gt;0,IF($Y$11&gt;AC9,0,IF($Y$11=AC9,$Y$10,IF($Y$11&lt;AC9,$AA$10,0))),0)</f>
        <v>0</v>
      </c>
      <c r="E10" s="38">
        <f>ROUND(((P$9-SUM(C$9:C9))*P$14/100)/12,0)</f>
        <v>0</v>
      </c>
      <c r="F10" s="39">
        <f t="shared" si="1"/>
        <v>0</v>
      </c>
      <c r="G10" s="148"/>
      <c r="H10" s="149"/>
      <c r="I10" s="40"/>
      <c r="J10" s="40"/>
      <c r="K10" s="40"/>
      <c r="L10" s="40"/>
      <c r="M10" s="41">
        <f t="shared" si="2"/>
        <v>0</v>
      </c>
      <c r="N10" s="43"/>
      <c r="O10" s="129" t="s">
        <v>28</v>
      </c>
      <c r="P10" s="158"/>
      <c r="Q10" s="159"/>
      <c r="R10" s="22" t="s">
        <v>29</v>
      </c>
      <c r="X10" s="23" t="s">
        <v>30</v>
      </c>
      <c r="Y10" s="11" t="e">
        <f>P10-AA10*($P$11*12-$Y$11)+AA10</f>
        <v>#DIV/0!</v>
      </c>
      <c r="Z10" s="23" t="s">
        <v>31</v>
      </c>
      <c r="AA10" s="11" t="e">
        <f>ROUNDDOWN(P10/($P$11*12-$Y$11),0)</f>
        <v>#DIV/0!</v>
      </c>
      <c r="AC10" s="12">
        <v>2</v>
      </c>
    </row>
    <row r="11" spans="1:29" s="13" customFormat="1" ht="18.75" customHeight="1" x14ac:dyDescent="0.15">
      <c r="A11" s="34">
        <f t="shared" si="3"/>
        <v>0</v>
      </c>
      <c r="B11" s="35">
        <f t="shared" si="0"/>
        <v>0</v>
      </c>
      <c r="C11" s="36">
        <f>IF($P$11&gt;0,IF($Y$11&gt;AC10,0,IF($Y$11=AC10,$Y$9,IF($Y$11&lt;AC10,$AA$9,0))),0)</f>
        <v>0</v>
      </c>
      <c r="D11" s="37">
        <f t="shared" si="5"/>
        <v>0</v>
      </c>
      <c r="E11" s="38">
        <f>ROUND(((P$9-SUM(C$9:C10))*P$14/100)/12,0)</f>
        <v>0</v>
      </c>
      <c r="F11" s="39">
        <f t="shared" si="1"/>
        <v>0</v>
      </c>
      <c r="G11" s="148"/>
      <c r="H11" s="149"/>
      <c r="I11" s="40"/>
      <c r="J11" s="40"/>
      <c r="K11" s="40"/>
      <c r="L11" s="40"/>
      <c r="M11" s="41">
        <f t="shared" si="2"/>
        <v>0</v>
      </c>
      <c r="N11" s="43"/>
      <c r="O11" s="130" t="s">
        <v>32</v>
      </c>
      <c r="P11" s="150"/>
      <c r="Q11" s="151"/>
      <c r="R11" s="22" t="s">
        <v>33</v>
      </c>
      <c r="X11" s="11" t="s">
        <v>22</v>
      </c>
      <c r="Y11" s="11">
        <f>IF(P12&gt;0,ROUNDUP((P12)-1,0),0)</f>
        <v>0</v>
      </c>
      <c r="Z11" s="11"/>
      <c r="AA11" s="12"/>
      <c r="AC11" s="12">
        <v>3</v>
      </c>
    </row>
    <row r="12" spans="1:29" s="13" customFormat="1" ht="18.75" customHeight="1" x14ac:dyDescent="0.15">
      <c r="A12" s="34">
        <f t="shared" si="3"/>
        <v>0</v>
      </c>
      <c r="B12" s="35">
        <f t="shared" si="0"/>
        <v>0</v>
      </c>
      <c r="C12" s="36">
        <f t="shared" si="4"/>
        <v>0</v>
      </c>
      <c r="D12" s="37">
        <f t="shared" si="5"/>
        <v>0</v>
      </c>
      <c r="E12" s="38">
        <f>ROUND(((P$9-SUM(C$9:C11))*P$14/100)/12,0)</f>
        <v>0</v>
      </c>
      <c r="F12" s="39">
        <f t="shared" si="1"/>
        <v>0</v>
      </c>
      <c r="G12" s="148"/>
      <c r="H12" s="149"/>
      <c r="I12" s="40"/>
      <c r="J12" s="40"/>
      <c r="K12" s="40"/>
      <c r="L12" s="40"/>
      <c r="M12" s="41">
        <f t="shared" si="2"/>
        <v>0</v>
      </c>
      <c r="N12" s="43"/>
      <c r="O12" s="130" t="s">
        <v>34</v>
      </c>
      <c r="P12" s="150"/>
      <c r="Q12" s="151"/>
      <c r="R12" s="22" t="s">
        <v>35</v>
      </c>
      <c r="X12" s="11"/>
      <c r="Y12" s="42"/>
      <c r="Z12" s="11"/>
      <c r="AA12" s="12"/>
      <c r="AC12" s="12">
        <v>4</v>
      </c>
    </row>
    <row r="13" spans="1:29" s="13" customFormat="1" ht="18.75" customHeight="1" x14ac:dyDescent="0.15">
      <c r="A13" s="34">
        <f t="shared" si="3"/>
        <v>0</v>
      </c>
      <c r="B13" s="35">
        <f t="shared" si="0"/>
        <v>0</v>
      </c>
      <c r="C13" s="36">
        <f t="shared" si="4"/>
        <v>0</v>
      </c>
      <c r="D13" s="37">
        <f t="shared" si="5"/>
        <v>0</v>
      </c>
      <c r="E13" s="38">
        <f>ROUND(((P$9-SUM(C$9:C12))*P$14/100)/12,0)</f>
        <v>0</v>
      </c>
      <c r="F13" s="39">
        <f t="shared" si="1"/>
        <v>0</v>
      </c>
      <c r="G13" s="148"/>
      <c r="H13" s="149"/>
      <c r="I13" s="40"/>
      <c r="J13" s="40"/>
      <c r="K13" s="40"/>
      <c r="L13" s="40"/>
      <c r="M13" s="41">
        <f t="shared" si="2"/>
        <v>0</v>
      </c>
      <c r="N13" s="79"/>
      <c r="O13" s="130" t="s">
        <v>36</v>
      </c>
      <c r="P13" s="150">
        <v>1</v>
      </c>
      <c r="Q13" s="151"/>
      <c r="R13" s="22" t="s">
        <v>37</v>
      </c>
      <c r="X13" s="11"/>
      <c r="Y13" s="11">
        <v>1</v>
      </c>
      <c r="Z13" s="11">
        <v>2</v>
      </c>
      <c r="AA13" s="12"/>
      <c r="AC13" s="12">
        <v>5</v>
      </c>
    </row>
    <row r="14" spans="1:29" s="13" customFormat="1" ht="18.75" customHeight="1" thickBot="1" x14ac:dyDescent="0.2">
      <c r="A14" s="34">
        <f t="shared" si="3"/>
        <v>0</v>
      </c>
      <c r="B14" s="35">
        <f t="shared" si="0"/>
        <v>0</v>
      </c>
      <c r="C14" s="36">
        <f t="shared" si="4"/>
        <v>0</v>
      </c>
      <c r="D14" s="37">
        <f t="shared" si="5"/>
        <v>0</v>
      </c>
      <c r="E14" s="38">
        <f>ROUND(((P$9-SUM(C$9:C13))*P$14/100)/12,0)</f>
        <v>0</v>
      </c>
      <c r="F14" s="39">
        <f t="shared" si="1"/>
        <v>0</v>
      </c>
      <c r="G14" s="148"/>
      <c r="H14" s="149"/>
      <c r="I14" s="40"/>
      <c r="J14" s="40"/>
      <c r="K14" s="40"/>
      <c r="L14" s="40"/>
      <c r="M14" s="41">
        <f t="shared" si="2"/>
        <v>0</v>
      </c>
      <c r="N14" s="43"/>
      <c r="O14" s="131" t="s">
        <v>38</v>
      </c>
      <c r="P14" s="152"/>
      <c r="Q14" s="153"/>
      <c r="R14" s="22" t="s">
        <v>39</v>
      </c>
      <c r="X14" s="11"/>
      <c r="Y14" s="11"/>
      <c r="Z14" s="11"/>
      <c r="AA14" s="12"/>
      <c r="AC14" s="12">
        <v>6</v>
      </c>
    </row>
    <row r="15" spans="1:29" s="13" customFormat="1" ht="18.75" customHeight="1" x14ac:dyDescent="0.15">
      <c r="A15" s="34">
        <f t="shared" si="3"/>
        <v>0</v>
      </c>
      <c r="B15" s="35">
        <f t="shared" si="0"/>
        <v>0</v>
      </c>
      <c r="C15" s="36">
        <f t="shared" si="4"/>
        <v>0</v>
      </c>
      <c r="D15" s="37">
        <f t="shared" si="5"/>
        <v>0</v>
      </c>
      <c r="E15" s="38">
        <f>ROUND(((P$9-SUM(C$9:C14))*P$14/100)/12,0)</f>
        <v>0</v>
      </c>
      <c r="F15" s="39">
        <f t="shared" si="1"/>
        <v>0</v>
      </c>
      <c r="G15" s="148"/>
      <c r="H15" s="149"/>
      <c r="I15" s="40"/>
      <c r="J15" s="40"/>
      <c r="K15" s="40"/>
      <c r="L15" s="40"/>
      <c r="M15" s="41">
        <f t="shared" si="2"/>
        <v>0</v>
      </c>
      <c r="N15" s="43"/>
      <c r="O15" s="154" t="s">
        <v>40</v>
      </c>
      <c r="P15" s="155"/>
      <c r="Q15" s="155"/>
      <c r="R15" s="155"/>
      <c r="X15" s="11"/>
      <c r="Y15" s="11"/>
      <c r="Z15" s="11"/>
      <c r="AA15" s="12"/>
      <c r="AC15" s="12">
        <v>7</v>
      </c>
    </row>
    <row r="16" spans="1:29" s="13" customFormat="1" ht="18.75" customHeight="1" x14ac:dyDescent="0.15">
      <c r="A16" s="34">
        <f t="shared" si="3"/>
        <v>0</v>
      </c>
      <c r="B16" s="35">
        <f t="shared" si="0"/>
        <v>0</v>
      </c>
      <c r="C16" s="36">
        <f t="shared" si="4"/>
        <v>0</v>
      </c>
      <c r="D16" s="37">
        <f t="shared" si="5"/>
        <v>0</v>
      </c>
      <c r="E16" s="38">
        <f>ROUND(((P$9-SUM(C$9:C15))*P$14/100)/12,0)</f>
        <v>0</v>
      </c>
      <c r="F16" s="39">
        <f t="shared" si="1"/>
        <v>0</v>
      </c>
      <c r="G16" s="148"/>
      <c r="H16" s="149"/>
      <c r="I16" s="40"/>
      <c r="J16" s="40"/>
      <c r="K16" s="40"/>
      <c r="L16" s="40"/>
      <c r="M16" s="41">
        <f t="shared" si="2"/>
        <v>0</v>
      </c>
      <c r="N16" s="43"/>
      <c r="O16" s="155"/>
      <c r="P16" s="155"/>
      <c r="Q16" s="155"/>
      <c r="R16" s="155"/>
      <c r="X16" s="11"/>
      <c r="Y16" s="11"/>
      <c r="Z16" s="11"/>
      <c r="AA16" s="12"/>
      <c r="AC16" s="12">
        <v>8</v>
      </c>
    </row>
    <row r="17" spans="1:29" s="13" customFormat="1" ht="18.75" customHeight="1" x14ac:dyDescent="0.15">
      <c r="A17" s="34">
        <f t="shared" si="3"/>
        <v>0</v>
      </c>
      <c r="B17" s="35">
        <f t="shared" si="0"/>
        <v>0</v>
      </c>
      <c r="C17" s="36">
        <f t="shared" si="4"/>
        <v>0</v>
      </c>
      <c r="D17" s="37">
        <f t="shared" si="5"/>
        <v>0</v>
      </c>
      <c r="E17" s="38">
        <f>ROUND(((P$9-SUM(C$9:C16))*P$14/100)/12,0)</f>
        <v>0</v>
      </c>
      <c r="F17" s="39">
        <f t="shared" si="1"/>
        <v>0</v>
      </c>
      <c r="G17" s="148"/>
      <c r="H17" s="149"/>
      <c r="I17" s="40"/>
      <c r="J17" s="40"/>
      <c r="K17" s="40"/>
      <c r="L17" s="40"/>
      <c r="M17" s="41">
        <f t="shared" si="2"/>
        <v>0</v>
      </c>
      <c r="N17" s="43"/>
      <c r="O17" s="155"/>
      <c r="P17" s="155"/>
      <c r="Q17" s="155"/>
      <c r="R17" s="155"/>
      <c r="X17" s="11"/>
      <c r="Y17" s="11"/>
      <c r="Z17" s="11"/>
      <c r="AA17" s="12"/>
      <c r="AC17" s="12">
        <v>9</v>
      </c>
    </row>
    <row r="18" spans="1:29" s="13" customFormat="1" ht="18.75" customHeight="1" x14ac:dyDescent="0.15">
      <c r="A18" s="34">
        <f t="shared" si="3"/>
        <v>0</v>
      </c>
      <c r="B18" s="35">
        <f t="shared" si="0"/>
        <v>0</v>
      </c>
      <c r="C18" s="36">
        <f t="shared" si="4"/>
        <v>0</v>
      </c>
      <c r="D18" s="37">
        <f t="shared" si="5"/>
        <v>0</v>
      </c>
      <c r="E18" s="38">
        <f>ROUND(((P$9-SUM(C$9:C17))*P$14/100)/12,0)</f>
        <v>0</v>
      </c>
      <c r="F18" s="39">
        <f t="shared" si="1"/>
        <v>0</v>
      </c>
      <c r="G18" s="44" t="s">
        <v>15</v>
      </c>
      <c r="H18" s="45">
        <f>SUM(F9:F20)</f>
        <v>0</v>
      </c>
      <c r="I18" s="40"/>
      <c r="J18" s="40"/>
      <c r="K18" s="40"/>
      <c r="L18" s="40"/>
      <c r="M18" s="41">
        <f t="shared" si="2"/>
        <v>0</v>
      </c>
      <c r="N18" s="43"/>
      <c r="O18" s="46" t="s">
        <v>41</v>
      </c>
      <c r="P18" s="47" t="s">
        <v>42</v>
      </c>
      <c r="Q18" s="47" t="s">
        <v>43</v>
      </c>
      <c r="R18" s="47" t="s">
        <v>44</v>
      </c>
      <c r="S18" s="47" t="s">
        <v>45</v>
      </c>
      <c r="T18" s="47" t="s">
        <v>46</v>
      </c>
      <c r="V18" s="11"/>
      <c r="X18" s="11"/>
      <c r="Y18" s="11"/>
      <c r="Z18" s="11"/>
      <c r="AA18" s="12"/>
      <c r="AC18" s="12">
        <v>10</v>
      </c>
    </row>
    <row r="19" spans="1:29" s="13" customFormat="1" ht="18.75" customHeight="1" x14ac:dyDescent="0.15">
      <c r="A19" s="34">
        <f t="shared" si="3"/>
        <v>0</v>
      </c>
      <c r="B19" s="35">
        <f t="shared" si="0"/>
        <v>0</v>
      </c>
      <c r="C19" s="36">
        <f t="shared" si="4"/>
        <v>0</v>
      </c>
      <c r="D19" s="37">
        <f t="shared" si="5"/>
        <v>0</v>
      </c>
      <c r="E19" s="38">
        <f>ROUND(((P$9-SUM(C$9:C18))*P$14/100)/12,0)</f>
        <v>0</v>
      </c>
      <c r="F19" s="39">
        <f t="shared" si="1"/>
        <v>0</v>
      </c>
      <c r="G19" s="48" t="s">
        <v>47</v>
      </c>
      <c r="H19" s="49">
        <f>SUM(B9:B20)</f>
        <v>0</v>
      </c>
      <c r="I19" s="40"/>
      <c r="J19" s="40"/>
      <c r="K19" s="40"/>
      <c r="L19" s="40"/>
      <c r="M19" s="41">
        <f t="shared" si="2"/>
        <v>0</v>
      </c>
      <c r="N19" s="43"/>
      <c r="O19" s="50" t="str">
        <f>IF(AND(Q19&gt;Q20,Q19&gt;Q21,Q19&gt;Q22),"最多","")</f>
        <v/>
      </c>
      <c r="P19" s="50" t="s">
        <v>48</v>
      </c>
      <c r="Q19" s="51">
        <f>SUM(R19:S19)</f>
        <v>0</v>
      </c>
      <c r="R19" s="51">
        <f>H19</f>
        <v>0</v>
      </c>
      <c r="S19" s="51">
        <f>H20</f>
        <v>0</v>
      </c>
      <c r="T19" s="52" t="s">
        <v>49</v>
      </c>
      <c r="U19" s="53"/>
      <c r="V19" s="54"/>
      <c r="X19" s="11"/>
      <c r="Y19" s="11"/>
      <c r="Z19" s="11"/>
      <c r="AA19" s="12"/>
      <c r="AC19" s="12">
        <v>11</v>
      </c>
    </row>
    <row r="20" spans="1:29" s="13" customFormat="1" ht="18.75" customHeight="1" x14ac:dyDescent="0.15">
      <c r="A20" s="55">
        <f t="shared" si="3"/>
        <v>0</v>
      </c>
      <c r="B20" s="56">
        <f t="shared" si="0"/>
        <v>0</v>
      </c>
      <c r="C20" s="57">
        <f t="shared" si="4"/>
        <v>0</v>
      </c>
      <c r="D20" s="58">
        <f t="shared" si="5"/>
        <v>0</v>
      </c>
      <c r="E20" s="59">
        <f>ROUND(((P$9-SUM(C$9:C19))*P$14/100)/12,0)</f>
        <v>0</v>
      </c>
      <c r="F20" s="60">
        <f t="shared" si="1"/>
        <v>0</v>
      </c>
      <c r="G20" s="61" t="s">
        <v>50</v>
      </c>
      <c r="H20" s="62">
        <f>SUM(E9:E20)</f>
        <v>0</v>
      </c>
      <c r="I20" s="63"/>
      <c r="J20" s="63"/>
      <c r="K20" s="63"/>
      <c r="L20" s="63"/>
      <c r="M20" s="64">
        <f t="shared" si="2"/>
        <v>0</v>
      </c>
      <c r="N20" s="43"/>
      <c r="O20" s="50" t="str">
        <f>IF(AND(Q20&gt;Q19,Q20&gt;Q21,Q20&gt;Q22),"最多","")</f>
        <v/>
      </c>
      <c r="P20" s="50" t="s">
        <v>51</v>
      </c>
      <c r="Q20" s="51">
        <f>SUM(R20:S20)</f>
        <v>0</v>
      </c>
      <c r="R20" s="51">
        <f>H31</f>
        <v>0</v>
      </c>
      <c r="S20" s="51">
        <f>H32</f>
        <v>0</v>
      </c>
      <c r="T20" s="52" t="s">
        <v>52</v>
      </c>
      <c r="U20" s="53"/>
      <c r="V20" s="65"/>
      <c r="X20" s="11"/>
      <c r="Y20" s="11"/>
      <c r="Z20" s="11"/>
      <c r="AA20" s="12"/>
      <c r="AC20" s="12">
        <v>12</v>
      </c>
    </row>
    <row r="21" spans="1:29" s="13" customFormat="1" ht="18.75" customHeight="1" x14ac:dyDescent="0.15">
      <c r="A21" s="24">
        <f t="shared" si="3"/>
        <v>0</v>
      </c>
      <c r="B21" s="25">
        <f>SUM(C21:D21)</f>
        <v>0</v>
      </c>
      <c r="C21" s="120">
        <f>IF($P$11&lt;2,0,IF($P$11&gt;0,IF($Y$11&gt;AC20,0,IF($Y$11=AC20,$Y$9,IF($Y$11&lt;AC20,$AA$9,0))),0))</f>
        <v>0</v>
      </c>
      <c r="D21" s="27">
        <f t="shared" si="5"/>
        <v>0</v>
      </c>
      <c r="E21" s="66">
        <f>ROUND(((P$9-SUM(C$9:C20))*P$14/100)/12,0)</f>
        <v>0</v>
      </c>
      <c r="F21" s="29">
        <f t="shared" si="1"/>
        <v>0</v>
      </c>
      <c r="G21" s="146" t="s">
        <v>53</v>
      </c>
      <c r="H21" s="147"/>
      <c r="I21" s="30"/>
      <c r="J21" s="30"/>
      <c r="K21" s="30"/>
      <c r="L21" s="30"/>
      <c r="M21" s="32">
        <f t="shared" si="2"/>
        <v>0</v>
      </c>
      <c r="N21" s="43"/>
      <c r="O21" s="50" t="str">
        <f>IF(AND(Q21&gt;Q19,Q21&gt;Q20,Q21&gt;Q22),"最多","")</f>
        <v/>
      </c>
      <c r="P21" s="50" t="s">
        <v>54</v>
      </c>
      <c r="Q21" s="51">
        <f>SUM(R21:S21)</f>
        <v>0</v>
      </c>
      <c r="R21" s="51">
        <f>H43</f>
        <v>0</v>
      </c>
      <c r="S21" s="51">
        <f>H44</f>
        <v>0</v>
      </c>
      <c r="T21" s="52" t="s">
        <v>55</v>
      </c>
      <c r="U21" s="53"/>
      <c r="V21" s="65"/>
      <c r="X21" s="11"/>
      <c r="Y21" s="11"/>
      <c r="Z21" s="11"/>
      <c r="AA21" s="12"/>
      <c r="AC21" s="12">
        <v>13</v>
      </c>
    </row>
    <row r="22" spans="1:29" s="13" customFormat="1" ht="18.75" customHeight="1" x14ac:dyDescent="0.15">
      <c r="A22" s="34">
        <f t="shared" si="3"/>
        <v>0</v>
      </c>
      <c r="B22" s="35">
        <f t="shared" si="0"/>
        <v>0</v>
      </c>
      <c r="C22" s="36">
        <f t="shared" ref="C22:C32" si="6">IF($P$11&lt;2,0,IF($P$11&gt;0,IF($Y$11&gt;AC21,0,IF($Y$11=AC21,$Y$9,IF($Y$11&lt;AC21,$AA$9,0))),0))</f>
        <v>0</v>
      </c>
      <c r="D22" s="37">
        <f t="shared" si="5"/>
        <v>0</v>
      </c>
      <c r="E22" s="38">
        <f>ROUND(((P$9-SUM(C$9:C21))*P$14/100)/12,0)</f>
        <v>0</v>
      </c>
      <c r="F22" s="39">
        <f t="shared" si="1"/>
        <v>0</v>
      </c>
      <c r="G22" s="148"/>
      <c r="H22" s="149"/>
      <c r="I22" s="40"/>
      <c r="J22" s="40"/>
      <c r="K22" s="40"/>
      <c r="L22" s="40"/>
      <c r="M22" s="41">
        <f t="shared" si="2"/>
        <v>0</v>
      </c>
      <c r="N22" s="43"/>
      <c r="O22" s="50" t="str">
        <f>IF(AND(Q22&gt;Q19,Q22&gt;Q20,Q22&gt;Q21),"最多","")</f>
        <v/>
      </c>
      <c r="P22" s="50" t="s">
        <v>56</v>
      </c>
      <c r="Q22" s="51">
        <f>SUM(R22:S22)</f>
        <v>0</v>
      </c>
      <c r="R22" s="51">
        <f>H55</f>
        <v>0</v>
      </c>
      <c r="S22" s="51">
        <f>H56</f>
        <v>0</v>
      </c>
      <c r="T22" s="52" t="s">
        <v>57</v>
      </c>
      <c r="U22" s="53"/>
      <c r="V22" s="65"/>
      <c r="X22" s="11"/>
      <c r="Y22" s="11"/>
      <c r="Z22" s="11"/>
      <c r="AA22" s="12"/>
      <c r="AC22" s="12">
        <v>14</v>
      </c>
    </row>
    <row r="23" spans="1:29" s="13" customFormat="1" ht="18.75" customHeight="1" x14ac:dyDescent="0.15">
      <c r="A23" s="34">
        <f t="shared" si="3"/>
        <v>0</v>
      </c>
      <c r="B23" s="35">
        <f t="shared" si="0"/>
        <v>0</v>
      </c>
      <c r="C23" s="36">
        <f t="shared" si="6"/>
        <v>0</v>
      </c>
      <c r="D23" s="37">
        <f t="shared" si="5"/>
        <v>0</v>
      </c>
      <c r="E23" s="38">
        <f>ROUND(((P$9-SUM(C$9:C22))*P$14/100)/12,0)</f>
        <v>0</v>
      </c>
      <c r="F23" s="39">
        <f t="shared" si="1"/>
        <v>0</v>
      </c>
      <c r="G23" s="148"/>
      <c r="H23" s="149"/>
      <c r="I23" s="40"/>
      <c r="J23" s="40"/>
      <c r="K23" s="40"/>
      <c r="L23" s="40"/>
      <c r="M23" s="41">
        <f t="shared" si="2"/>
        <v>0</v>
      </c>
      <c r="N23" s="43"/>
      <c r="O23" s="67"/>
      <c r="P23" s="68"/>
      <c r="Q23" s="69"/>
      <c r="R23" s="70"/>
      <c r="S23" s="71"/>
      <c r="V23" s="72"/>
      <c r="X23" s="11"/>
      <c r="Y23" s="11"/>
      <c r="Z23" s="11"/>
      <c r="AA23" s="12"/>
      <c r="AC23" s="12">
        <v>15</v>
      </c>
    </row>
    <row r="24" spans="1:29" s="13" customFormat="1" ht="18.75" customHeight="1" x14ac:dyDescent="0.15">
      <c r="A24" s="34">
        <f t="shared" si="3"/>
        <v>0</v>
      </c>
      <c r="B24" s="35">
        <f t="shared" si="0"/>
        <v>0</v>
      </c>
      <c r="C24" s="36">
        <f t="shared" si="6"/>
        <v>0</v>
      </c>
      <c r="D24" s="37">
        <f t="shared" si="5"/>
        <v>0</v>
      </c>
      <c r="E24" s="38">
        <f>ROUND(((P$9-SUM(C$9:C23))*P$14/100)/12,0)</f>
        <v>0</v>
      </c>
      <c r="F24" s="39">
        <f t="shared" si="1"/>
        <v>0</v>
      </c>
      <c r="G24" s="148"/>
      <c r="H24" s="149"/>
      <c r="I24" s="40"/>
      <c r="J24" s="40"/>
      <c r="K24" s="40"/>
      <c r="L24" s="40"/>
      <c r="M24" s="41">
        <f t="shared" si="2"/>
        <v>0</v>
      </c>
      <c r="N24" s="43"/>
      <c r="O24" s="73"/>
      <c r="P24" s="74" t="s">
        <v>58</v>
      </c>
      <c r="Q24" s="75">
        <f>VLOOKUP("最多",O19:S22,5,TRUE)</f>
        <v>0</v>
      </c>
      <c r="R24" s="73"/>
      <c r="S24" s="73"/>
      <c r="V24" s="72"/>
      <c r="X24" s="11"/>
      <c r="Y24" s="11"/>
      <c r="Z24" s="11"/>
      <c r="AA24" s="12"/>
      <c r="AC24" s="12">
        <v>16</v>
      </c>
    </row>
    <row r="25" spans="1:29" s="13" customFormat="1" ht="18.75" customHeight="1" x14ac:dyDescent="0.15">
      <c r="A25" s="34">
        <f t="shared" si="3"/>
        <v>0</v>
      </c>
      <c r="B25" s="35">
        <f t="shared" si="0"/>
        <v>0</v>
      </c>
      <c r="C25" s="36">
        <f t="shared" si="6"/>
        <v>0</v>
      </c>
      <c r="D25" s="37">
        <f t="shared" si="5"/>
        <v>0</v>
      </c>
      <c r="E25" s="38">
        <f>ROUND(((P$9-SUM(C$9:C24))*P$14/100)/12,0)</f>
        <v>0</v>
      </c>
      <c r="F25" s="39">
        <f t="shared" si="1"/>
        <v>0</v>
      </c>
      <c r="G25" s="148"/>
      <c r="H25" s="149"/>
      <c r="I25" s="40"/>
      <c r="J25" s="40"/>
      <c r="K25" s="40"/>
      <c r="L25" s="40"/>
      <c r="M25" s="41">
        <f t="shared" si="2"/>
        <v>0</v>
      </c>
      <c r="N25" s="43"/>
      <c r="O25" s="73"/>
      <c r="P25" s="74" t="s">
        <v>59</v>
      </c>
      <c r="Q25" s="75">
        <f>VLOOKUP("最多",O19:S22,4,TRUE)</f>
        <v>0</v>
      </c>
      <c r="R25" s="73"/>
      <c r="S25" s="73"/>
      <c r="X25" s="11"/>
      <c r="Y25" s="11"/>
      <c r="Z25" s="11"/>
      <c r="AA25" s="12"/>
      <c r="AC25" s="12">
        <v>17</v>
      </c>
    </row>
    <row r="26" spans="1:29" s="13" customFormat="1" ht="18.75" customHeight="1" x14ac:dyDescent="0.15">
      <c r="A26" s="34">
        <f t="shared" si="3"/>
        <v>0</v>
      </c>
      <c r="B26" s="35">
        <f t="shared" si="0"/>
        <v>0</v>
      </c>
      <c r="C26" s="36">
        <f t="shared" si="6"/>
        <v>0</v>
      </c>
      <c r="D26" s="37">
        <f t="shared" si="5"/>
        <v>0</v>
      </c>
      <c r="E26" s="38">
        <f>ROUND(((P$9-SUM(C$9:C25))*P$14/100)/12,0)</f>
        <v>0</v>
      </c>
      <c r="F26" s="39">
        <f t="shared" si="1"/>
        <v>0</v>
      </c>
      <c r="G26" s="148"/>
      <c r="H26" s="149"/>
      <c r="I26" s="40"/>
      <c r="J26" s="40"/>
      <c r="K26" s="40"/>
      <c r="L26" s="40"/>
      <c r="M26" s="41">
        <f t="shared" si="2"/>
        <v>0</v>
      </c>
      <c r="N26" s="43"/>
      <c r="P26" s="13" t="s">
        <v>60</v>
      </c>
      <c r="Q26" s="76" t="e">
        <f>Q25/P8</f>
        <v>#DIV/0!</v>
      </c>
      <c r="X26" s="11"/>
      <c r="Y26" s="11"/>
      <c r="Z26" s="11"/>
      <c r="AA26" s="12"/>
      <c r="AC26" s="12">
        <v>18</v>
      </c>
    </row>
    <row r="27" spans="1:29" s="13" customFormat="1" ht="18.75" customHeight="1" x14ac:dyDescent="0.15">
      <c r="A27" s="34">
        <f t="shared" si="3"/>
        <v>0</v>
      </c>
      <c r="B27" s="35">
        <f t="shared" si="0"/>
        <v>0</v>
      </c>
      <c r="C27" s="36">
        <f t="shared" si="6"/>
        <v>0</v>
      </c>
      <c r="D27" s="37">
        <f t="shared" si="5"/>
        <v>0</v>
      </c>
      <c r="E27" s="38">
        <f>ROUND(((P$9-SUM(C$9:C26))*P$14/100)/12,0)</f>
        <v>0</v>
      </c>
      <c r="F27" s="39">
        <f t="shared" si="1"/>
        <v>0</v>
      </c>
      <c r="G27" s="148"/>
      <c r="H27" s="149"/>
      <c r="I27" s="40"/>
      <c r="J27" s="40"/>
      <c r="K27" s="40"/>
      <c r="L27" s="40"/>
      <c r="M27" s="41">
        <f t="shared" si="2"/>
        <v>0</v>
      </c>
      <c r="N27" s="43"/>
      <c r="P27" s="13" t="s">
        <v>61</v>
      </c>
      <c r="Q27" s="76" t="e">
        <f>Q24/P8</f>
        <v>#DIV/0!</v>
      </c>
      <c r="X27" s="11"/>
      <c r="Y27" s="11"/>
      <c r="Z27" s="11"/>
      <c r="AA27" s="12"/>
      <c r="AC27" s="12">
        <v>19</v>
      </c>
    </row>
    <row r="28" spans="1:29" s="13" customFormat="1" ht="18.75" customHeight="1" x14ac:dyDescent="0.15">
      <c r="A28" s="34">
        <f t="shared" si="3"/>
        <v>0</v>
      </c>
      <c r="B28" s="35">
        <f t="shared" si="0"/>
        <v>0</v>
      </c>
      <c r="C28" s="36">
        <f t="shared" si="6"/>
        <v>0</v>
      </c>
      <c r="D28" s="37">
        <f t="shared" si="5"/>
        <v>0</v>
      </c>
      <c r="E28" s="38">
        <f>ROUND(((P$9-SUM(C$9:C27))*P$14/100)/12,0)</f>
        <v>0</v>
      </c>
      <c r="F28" s="39">
        <f t="shared" si="1"/>
        <v>0</v>
      </c>
      <c r="G28" s="148"/>
      <c r="H28" s="149"/>
      <c r="I28" s="40"/>
      <c r="J28" s="40"/>
      <c r="K28" s="40"/>
      <c r="L28" s="40"/>
      <c r="M28" s="41">
        <f t="shared" si="2"/>
        <v>0</v>
      </c>
      <c r="N28" s="43"/>
      <c r="P28" s="77" t="s">
        <v>15</v>
      </c>
      <c r="Q28" s="78" t="e">
        <f>SUM(Q26:Q27)</f>
        <v>#DIV/0!</v>
      </c>
      <c r="X28" s="11"/>
      <c r="Y28" s="11"/>
      <c r="Z28" s="11"/>
      <c r="AA28" s="12"/>
      <c r="AC28" s="12">
        <v>20</v>
      </c>
    </row>
    <row r="29" spans="1:29" s="13" customFormat="1" ht="18.75" customHeight="1" x14ac:dyDescent="0.15">
      <c r="A29" s="34">
        <f t="shared" si="3"/>
        <v>0</v>
      </c>
      <c r="B29" s="35">
        <f t="shared" si="0"/>
        <v>0</v>
      </c>
      <c r="C29" s="36">
        <f t="shared" si="6"/>
        <v>0</v>
      </c>
      <c r="D29" s="37">
        <f t="shared" si="5"/>
        <v>0</v>
      </c>
      <c r="E29" s="38">
        <f>ROUND(((P$9-SUM(C$9:C28))*P$14/100)/12,0)</f>
        <v>0</v>
      </c>
      <c r="F29" s="39">
        <f t="shared" si="1"/>
        <v>0</v>
      </c>
      <c r="G29" s="148"/>
      <c r="H29" s="149"/>
      <c r="I29" s="40"/>
      <c r="J29" s="40"/>
      <c r="K29" s="40"/>
      <c r="L29" s="40"/>
      <c r="M29" s="41">
        <f t="shared" si="2"/>
        <v>0</v>
      </c>
      <c r="N29" s="43"/>
      <c r="X29" s="11"/>
      <c r="Y29" s="11"/>
      <c r="Z29" s="11"/>
      <c r="AA29" s="12"/>
      <c r="AC29" s="12">
        <v>21</v>
      </c>
    </row>
    <row r="30" spans="1:29" s="13" customFormat="1" ht="18.75" customHeight="1" x14ac:dyDescent="0.15">
      <c r="A30" s="34">
        <f t="shared" si="3"/>
        <v>0</v>
      </c>
      <c r="B30" s="35">
        <f t="shared" si="0"/>
        <v>0</v>
      </c>
      <c r="C30" s="36">
        <f t="shared" si="6"/>
        <v>0</v>
      </c>
      <c r="D30" s="37">
        <f t="shared" si="5"/>
        <v>0</v>
      </c>
      <c r="E30" s="38">
        <f>ROUND(((P$9-SUM(C$9:C29))*P$14/100)/12,0)</f>
        <v>0</v>
      </c>
      <c r="F30" s="39">
        <f t="shared" si="1"/>
        <v>0</v>
      </c>
      <c r="G30" s="44" t="s">
        <v>15</v>
      </c>
      <c r="H30" s="45">
        <f>SUM(F21:F32)</f>
        <v>0</v>
      </c>
      <c r="I30" s="40"/>
      <c r="J30" s="40"/>
      <c r="K30" s="40"/>
      <c r="L30" s="40"/>
      <c r="M30" s="41">
        <f t="shared" si="2"/>
        <v>0</v>
      </c>
      <c r="N30" s="43"/>
      <c r="X30" s="11"/>
      <c r="Y30" s="11"/>
      <c r="Z30" s="11"/>
      <c r="AA30" s="12"/>
      <c r="AC30" s="12">
        <v>22</v>
      </c>
    </row>
    <row r="31" spans="1:29" s="13" customFormat="1" ht="18.75" customHeight="1" x14ac:dyDescent="0.15">
      <c r="A31" s="34">
        <f t="shared" si="3"/>
        <v>0</v>
      </c>
      <c r="B31" s="35">
        <f t="shared" si="0"/>
        <v>0</v>
      </c>
      <c r="C31" s="121">
        <f t="shared" si="6"/>
        <v>0</v>
      </c>
      <c r="D31" s="37">
        <f t="shared" si="5"/>
        <v>0</v>
      </c>
      <c r="E31" s="38">
        <f>ROUND(((P$9-SUM(C$9:C30))*P$14/100)/12,0)</f>
        <v>0</v>
      </c>
      <c r="F31" s="39">
        <f t="shared" si="1"/>
        <v>0</v>
      </c>
      <c r="G31" s="48" t="s">
        <v>47</v>
      </c>
      <c r="H31" s="49">
        <f>SUM(B21:B32)</f>
        <v>0</v>
      </c>
      <c r="I31" s="40"/>
      <c r="J31" s="40"/>
      <c r="K31" s="40"/>
      <c r="L31" s="40"/>
      <c r="M31" s="41">
        <f t="shared" si="2"/>
        <v>0</v>
      </c>
      <c r="N31" s="43"/>
      <c r="X31" s="11"/>
      <c r="Y31" s="11"/>
      <c r="Z31" s="11"/>
      <c r="AA31" s="12"/>
      <c r="AC31" s="12">
        <v>23</v>
      </c>
    </row>
    <row r="32" spans="1:29" s="13" customFormat="1" ht="18.75" customHeight="1" x14ac:dyDescent="0.15">
      <c r="A32" s="55">
        <f t="shared" si="3"/>
        <v>0</v>
      </c>
      <c r="B32" s="56">
        <f t="shared" si="0"/>
        <v>0</v>
      </c>
      <c r="C32" s="57">
        <f t="shared" si="6"/>
        <v>0</v>
      </c>
      <c r="D32" s="58">
        <f t="shared" si="5"/>
        <v>0</v>
      </c>
      <c r="E32" s="59">
        <f>ROUND(((P$9-SUM(C$9:C31))*P$14/100)/12,0)</f>
        <v>0</v>
      </c>
      <c r="F32" s="60">
        <f t="shared" si="1"/>
        <v>0</v>
      </c>
      <c r="G32" s="61" t="s">
        <v>50</v>
      </c>
      <c r="H32" s="62">
        <f>SUM(E21:E32)</f>
        <v>0</v>
      </c>
      <c r="I32" s="63"/>
      <c r="J32" s="63"/>
      <c r="K32" s="63"/>
      <c r="L32" s="63"/>
      <c r="M32" s="64">
        <f t="shared" si="2"/>
        <v>0</v>
      </c>
      <c r="N32" s="43"/>
      <c r="X32" s="11"/>
      <c r="Y32" s="11"/>
      <c r="Z32" s="11"/>
      <c r="AA32" s="12"/>
      <c r="AC32" s="12">
        <v>24</v>
      </c>
    </row>
    <row r="33" spans="1:29" s="13" customFormat="1" ht="18.75" customHeight="1" x14ac:dyDescent="0.15">
      <c r="A33" s="24">
        <f t="shared" si="3"/>
        <v>0</v>
      </c>
      <c r="B33" s="25">
        <f t="shared" si="0"/>
        <v>0</v>
      </c>
      <c r="C33" s="120">
        <f>IF($P$11&lt;3,0,IF($P$11&gt;0,IF($Y$11&gt;AC32,0,IF($Y$11=AC32,$Y$9,IF($Y$11&lt;AC32,$AA$9,0))),0))</f>
        <v>0</v>
      </c>
      <c r="D33" s="27">
        <f t="shared" si="5"/>
        <v>0</v>
      </c>
      <c r="E33" s="66">
        <f>ROUND(((P$9-SUM(C$9:C32))*P$14/100)/12,0)</f>
        <v>0</v>
      </c>
      <c r="F33" s="29">
        <f t="shared" si="1"/>
        <v>0</v>
      </c>
      <c r="G33" s="146" t="s">
        <v>62</v>
      </c>
      <c r="H33" s="147"/>
      <c r="I33" s="30"/>
      <c r="J33" s="30"/>
      <c r="K33" s="30"/>
      <c r="L33" s="30"/>
      <c r="M33" s="32">
        <f t="shared" si="2"/>
        <v>0</v>
      </c>
      <c r="N33" s="43"/>
      <c r="X33" s="11"/>
      <c r="Y33" s="11"/>
      <c r="Z33" s="11"/>
      <c r="AA33" s="12"/>
      <c r="AC33" s="12">
        <v>25</v>
      </c>
    </row>
    <row r="34" spans="1:29" s="13" customFormat="1" ht="18.75" customHeight="1" x14ac:dyDescent="0.15">
      <c r="A34" s="34">
        <f t="shared" si="3"/>
        <v>0</v>
      </c>
      <c r="B34" s="35">
        <f t="shared" si="0"/>
        <v>0</v>
      </c>
      <c r="C34" s="36">
        <f t="shared" ref="C34:C44" si="7">IF($P$11&lt;3,0,IF($P$11&gt;0,IF($Y$11&gt;AC33,0,IF($Y$11=AC33,$Y$9,IF($Y$11&lt;AC33,$AA$9,0))),0))</f>
        <v>0</v>
      </c>
      <c r="D34" s="37">
        <f t="shared" si="5"/>
        <v>0</v>
      </c>
      <c r="E34" s="38">
        <f>ROUND(((P$9-SUM(C$9:C33))*P$14/100)/12,0)</f>
        <v>0</v>
      </c>
      <c r="F34" s="39">
        <f t="shared" si="1"/>
        <v>0</v>
      </c>
      <c r="G34" s="148"/>
      <c r="H34" s="149"/>
      <c r="I34" s="40"/>
      <c r="J34" s="40"/>
      <c r="K34" s="40"/>
      <c r="L34" s="40"/>
      <c r="M34" s="41">
        <f t="shared" si="2"/>
        <v>0</v>
      </c>
      <c r="N34" s="43"/>
      <c r="X34" s="11"/>
      <c r="Y34" s="11"/>
      <c r="Z34" s="11"/>
      <c r="AA34" s="12"/>
      <c r="AC34" s="12">
        <v>26</v>
      </c>
    </row>
    <row r="35" spans="1:29" s="13" customFormat="1" ht="18.75" customHeight="1" x14ac:dyDescent="0.15">
      <c r="A35" s="34">
        <f t="shared" si="3"/>
        <v>0</v>
      </c>
      <c r="B35" s="35">
        <f t="shared" si="0"/>
        <v>0</v>
      </c>
      <c r="C35" s="36">
        <f t="shared" si="7"/>
        <v>0</v>
      </c>
      <c r="D35" s="37">
        <f t="shared" si="5"/>
        <v>0</v>
      </c>
      <c r="E35" s="38">
        <f>ROUND(((P$9-SUM(C$9:C34))*P$14/100)/12,0)</f>
        <v>0</v>
      </c>
      <c r="F35" s="39">
        <f t="shared" si="1"/>
        <v>0</v>
      </c>
      <c r="G35" s="148"/>
      <c r="H35" s="149"/>
      <c r="I35" s="40"/>
      <c r="J35" s="40"/>
      <c r="K35" s="40"/>
      <c r="L35" s="40"/>
      <c r="M35" s="41">
        <f t="shared" si="2"/>
        <v>0</v>
      </c>
      <c r="N35" s="43"/>
      <c r="X35" s="11"/>
      <c r="Y35" s="11"/>
      <c r="Z35" s="11"/>
      <c r="AA35" s="12"/>
      <c r="AC35" s="12">
        <v>27</v>
      </c>
    </row>
    <row r="36" spans="1:29" s="13" customFormat="1" ht="18.75" customHeight="1" x14ac:dyDescent="0.15">
      <c r="A36" s="34">
        <f t="shared" si="3"/>
        <v>0</v>
      </c>
      <c r="B36" s="35">
        <f t="shared" si="0"/>
        <v>0</v>
      </c>
      <c r="C36" s="36">
        <f t="shared" si="7"/>
        <v>0</v>
      </c>
      <c r="D36" s="37">
        <f t="shared" si="5"/>
        <v>0</v>
      </c>
      <c r="E36" s="38">
        <f>ROUND(((P$9-SUM(C$9:C35))*P$14/100)/12,0)</f>
        <v>0</v>
      </c>
      <c r="F36" s="39">
        <f t="shared" si="1"/>
        <v>0</v>
      </c>
      <c r="G36" s="148"/>
      <c r="H36" s="149"/>
      <c r="I36" s="40"/>
      <c r="J36" s="40"/>
      <c r="K36" s="40"/>
      <c r="L36" s="40"/>
      <c r="M36" s="41">
        <f t="shared" si="2"/>
        <v>0</v>
      </c>
      <c r="N36" s="79"/>
      <c r="X36" s="11"/>
      <c r="Y36" s="11"/>
      <c r="Z36" s="11"/>
      <c r="AA36" s="12"/>
      <c r="AC36" s="12">
        <v>28</v>
      </c>
    </row>
    <row r="37" spans="1:29" s="13" customFormat="1" ht="18.75" customHeight="1" x14ac:dyDescent="0.15">
      <c r="A37" s="34">
        <f t="shared" si="3"/>
        <v>0</v>
      </c>
      <c r="B37" s="35">
        <f t="shared" si="0"/>
        <v>0</v>
      </c>
      <c r="C37" s="36">
        <f t="shared" si="7"/>
        <v>0</v>
      </c>
      <c r="D37" s="37">
        <f t="shared" si="5"/>
        <v>0</v>
      </c>
      <c r="E37" s="38">
        <f>ROUND(((P$9-SUM(C$9:C36))*P$14/100)/12,0)</f>
        <v>0</v>
      </c>
      <c r="F37" s="39">
        <f t="shared" si="1"/>
        <v>0</v>
      </c>
      <c r="G37" s="148"/>
      <c r="H37" s="149"/>
      <c r="I37" s="40"/>
      <c r="J37" s="40"/>
      <c r="K37" s="40"/>
      <c r="L37" s="40"/>
      <c r="M37" s="41">
        <f t="shared" si="2"/>
        <v>0</v>
      </c>
      <c r="N37" s="43"/>
      <c r="X37" s="11"/>
      <c r="Y37" s="11"/>
      <c r="Z37" s="11"/>
      <c r="AA37" s="12"/>
      <c r="AC37" s="12">
        <v>29</v>
      </c>
    </row>
    <row r="38" spans="1:29" s="13" customFormat="1" ht="18.75" customHeight="1" x14ac:dyDescent="0.15">
      <c r="A38" s="34">
        <f t="shared" si="3"/>
        <v>0</v>
      </c>
      <c r="B38" s="35">
        <f t="shared" si="0"/>
        <v>0</v>
      </c>
      <c r="C38" s="36">
        <f t="shared" si="7"/>
        <v>0</v>
      </c>
      <c r="D38" s="37">
        <f t="shared" si="5"/>
        <v>0</v>
      </c>
      <c r="E38" s="38">
        <f>ROUND(((P$9-SUM(C$9:C37))*P$14/100)/12,0)</f>
        <v>0</v>
      </c>
      <c r="F38" s="39">
        <f t="shared" si="1"/>
        <v>0</v>
      </c>
      <c r="G38" s="148"/>
      <c r="H38" s="149"/>
      <c r="I38" s="40"/>
      <c r="J38" s="40"/>
      <c r="K38" s="40"/>
      <c r="L38" s="40"/>
      <c r="M38" s="41">
        <f t="shared" si="2"/>
        <v>0</v>
      </c>
      <c r="N38" s="43"/>
      <c r="X38" s="11"/>
      <c r="Y38" s="11"/>
      <c r="Z38" s="11"/>
      <c r="AA38" s="12"/>
      <c r="AC38" s="12">
        <v>30</v>
      </c>
    </row>
    <row r="39" spans="1:29" s="13" customFormat="1" ht="18.75" customHeight="1" x14ac:dyDescent="0.15">
      <c r="A39" s="34">
        <f t="shared" si="3"/>
        <v>0</v>
      </c>
      <c r="B39" s="35">
        <f t="shared" si="0"/>
        <v>0</v>
      </c>
      <c r="C39" s="36">
        <f t="shared" si="7"/>
        <v>0</v>
      </c>
      <c r="D39" s="37">
        <f t="shared" si="5"/>
        <v>0</v>
      </c>
      <c r="E39" s="38">
        <f>ROUND(((P$9-SUM(C$9:C38))*P$14/100)/12,0)</f>
        <v>0</v>
      </c>
      <c r="F39" s="39">
        <f t="shared" si="1"/>
        <v>0</v>
      </c>
      <c r="G39" s="148"/>
      <c r="H39" s="149"/>
      <c r="I39" s="40"/>
      <c r="J39" s="40"/>
      <c r="K39" s="40"/>
      <c r="L39" s="40"/>
      <c r="M39" s="41">
        <f t="shared" si="2"/>
        <v>0</v>
      </c>
      <c r="N39" s="43"/>
      <c r="X39" s="11"/>
      <c r="Y39" s="11"/>
      <c r="Z39" s="11"/>
      <c r="AA39" s="12"/>
      <c r="AC39" s="12">
        <v>31</v>
      </c>
    </row>
    <row r="40" spans="1:29" s="13" customFormat="1" ht="18.75" customHeight="1" x14ac:dyDescent="0.15">
      <c r="A40" s="34">
        <f t="shared" si="3"/>
        <v>0</v>
      </c>
      <c r="B40" s="35">
        <f t="shared" si="0"/>
        <v>0</v>
      </c>
      <c r="C40" s="36">
        <f t="shared" si="7"/>
        <v>0</v>
      </c>
      <c r="D40" s="37">
        <f t="shared" si="5"/>
        <v>0</v>
      </c>
      <c r="E40" s="38">
        <f>ROUND(((P$9-SUM(C$9:C39))*P$14/100)/12,0)</f>
        <v>0</v>
      </c>
      <c r="F40" s="39">
        <f t="shared" si="1"/>
        <v>0</v>
      </c>
      <c r="G40" s="148"/>
      <c r="H40" s="149"/>
      <c r="I40" s="40"/>
      <c r="J40" s="40"/>
      <c r="K40" s="40"/>
      <c r="L40" s="40"/>
      <c r="M40" s="41">
        <f t="shared" si="2"/>
        <v>0</v>
      </c>
      <c r="N40" s="43"/>
      <c r="X40" s="11"/>
      <c r="Y40" s="11"/>
      <c r="Z40" s="11"/>
      <c r="AA40" s="12"/>
      <c r="AC40" s="12">
        <v>32</v>
      </c>
    </row>
    <row r="41" spans="1:29" s="13" customFormat="1" ht="18.75" customHeight="1" x14ac:dyDescent="0.15">
      <c r="A41" s="34">
        <f t="shared" si="3"/>
        <v>0</v>
      </c>
      <c r="B41" s="35">
        <f t="shared" si="0"/>
        <v>0</v>
      </c>
      <c r="C41" s="36">
        <f t="shared" si="7"/>
        <v>0</v>
      </c>
      <c r="D41" s="37">
        <f t="shared" si="5"/>
        <v>0</v>
      </c>
      <c r="E41" s="38">
        <f>ROUND(((P$9-SUM(C$9:C40))*P$14/100)/12,0)</f>
        <v>0</v>
      </c>
      <c r="F41" s="39">
        <f t="shared" si="1"/>
        <v>0</v>
      </c>
      <c r="G41" s="148"/>
      <c r="H41" s="149"/>
      <c r="I41" s="40"/>
      <c r="J41" s="40"/>
      <c r="K41" s="40"/>
      <c r="L41" s="40"/>
      <c r="M41" s="41">
        <f t="shared" si="2"/>
        <v>0</v>
      </c>
      <c r="N41" s="43"/>
      <c r="X41" s="11"/>
      <c r="Y41" s="11"/>
      <c r="Z41" s="11"/>
      <c r="AA41" s="12"/>
      <c r="AC41" s="12">
        <v>33</v>
      </c>
    </row>
    <row r="42" spans="1:29" s="13" customFormat="1" ht="18.75" customHeight="1" x14ac:dyDescent="0.15">
      <c r="A42" s="34">
        <f t="shared" si="3"/>
        <v>0</v>
      </c>
      <c r="B42" s="35">
        <f t="shared" si="0"/>
        <v>0</v>
      </c>
      <c r="C42" s="36">
        <f t="shared" si="7"/>
        <v>0</v>
      </c>
      <c r="D42" s="37">
        <f t="shared" si="5"/>
        <v>0</v>
      </c>
      <c r="E42" s="38">
        <f>ROUND(((P$9-SUM(C$9:C41))*P$14/100)/12,0)</f>
        <v>0</v>
      </c>
      <c r="F42" s="39">
        <f t="shared" si="1"/>
        <v>0</v>
      </c>
      <c r="G42" s="44" t="s">
        <v>15</v>
      </c>
      <c r="H42" s="45">
        <f>SUM(F33:F44)</f>
        <v>0</v>
      </c>
      <c r="I42" s="40"/>
      <c r="J42" s="40"/>
      <c r="K42" s="40"/>
      <c r="L42" s="40"/>
      <c r="M42" s="41">
        <f t="shared" si="2"/>
        <v>0</v>
      </c>
      <c r="N42" s="43"/>
      <c r="X42" s="11"/>
      <c r="Y42" s="11"/>
      <c r="Z42" s="11"/>
      <c r="AA42" s="12"/>
      <c r="AC42" s="12">
        <v>34</v>
      </c>
    </row>
    <row r="43" spans="1:29" s="13" customFormat="1" ht="18.75" customHeight="1" x14ac:dyDescent="0.15">
      <c r="A43" s="34">
        <f t="shared" si="3"/>
        <v>0</v>
      </c>
      <c r="B43" s="35">
        <f t="shared" si="0"/>
        <v>0</v>
      </c>
      <c r="C43" s="121">
        <f t="shared" si="7"/>
        <v>0</v>
      </c>
      <c r="D43" s="37">
        <f t="shared" si="5"/>
        <v>0</v>
      </c>
      <c r="E43" s="38">
        <f>ROUND(((P$9-SUM(C$9:C42))*P$14/100)/12,0)</f>
        <v>0</v>
      </c>
      <c r="F43" s="39">
        <f t="shared" si="1"/>
        <v>0</v>
      </c>
      <c r="G43" s="48" t="s">
        <v>47</v>
      </c>
      <c r="H43" s="49">
        <f>SUM(B33:B44)</f>
        <v>0</v>
      </c>
      <c r="I43" s="40"/>
      <c r="J43" s="40"/>
      <c r="K43" s="40"/>
      <c r="L43" s="40"/>
      <c r="M43" s="41">
        <f t="shared" si="2"/>
        <v>0</v>
      </c>
      <c r="N43" s="43"/>
      <c r="X43" s="11"/>
      <c r="Y43" s="11"/>
      <c r="Z43" s="11"/>
      <c r="AA43" s="12"/>
      <c r="AC43" s="12">
        <v>35</v>
      </c>
    </row>
    <row r="44" spans="1:29" s="13" customFormat="1" ht="18.75" customHeight="1" x14ac:dyDescent="0.15">
      <c r="A44" s="55">
        <f t="shared" si="3"/>
        <v>0</v>
      </c>
      <c r="B44" s="56">
        <f t="shared" si="0"/>
        <v>0</v>
      </c>
      <c r="C44" s="57">
        <f t="shared" si="7"/>
        <v>0</v>
      </c>
      <c r="D44" s="58">
        <f t="shared" si="5"/>
        <v>0</v>
      </c>
      <c r="E44" s="59">
        <f>ROUND(((P$9-SUM(C$9:C43))*P$14/100)/12,0)</f>
        <v>0</v>
      </c>
      <c r="F44" s="60">
        <f t="shared" si="1"/>
        <v>0</v>
      </c>
      <c r="G44" s="61" t="s">
        <v>50</v>
      </c>
      <c r="H44" s="62">
        <f>SUM(E33:E44)</f>
        <v>0</v>
      </c>
      <c r="I44" s="63"/>
      <c r="J44" s="63"/>
      <c r="K44" s="63"/>
      <c r="L44" s="63"/>
      <c r="M44" s="64">
        <f t="shared" si="2"/>
        <v>0</v>
      </c>
      <c r="N44" s="43"/>
      <c r="X44" s="11"/>
      <c r="Y44" s="11"/>
      <c r="Z44" s="11"/>
      <c r="AA44" s="12"/>
    </row>
    <row r="45" spans="1:29" s="13" customFormat="1" ht="18.75" customHeight="1" x14ac:dyDescent="0.15">
      <c r="A45" s="24">
        <f t="shared" si="3"/>
        <v>0</v>
      </c>
      <c r="B45" s="25">
        <f t="shared" si="0"/>
        <v>0</v>
      </c>
      <c r="C45" s="26">
        <f>IF(($P$9-SUM($C$9:C44))&gt;0,$AA$9,0)</f>
        <v>0</v>
      </c>
      <c r="D45" s="27">
        <f>IF(($P$10-SUM($D$9:D44))&gt;0,$AA$10,0)</f>
        <v>0</v>
      </c>
      <c r="E45" s="66">
        <f>ROUND(((P$9-SUM(C$9:C44))*P$14/100)/12,0)</f>
        <v>0</v>
      </c>
      <c r="F45" s="29">
        <f t="shared" si="1"/>
        <v>0</v>
      </c>
      <c r="G45" s="146" t="s">
        <v>63</v>
      </c>
      <c r="H45" s="147"/>
      <c r="I45" s="30"/>
      <c r="J45" s="30"/>
      <c r="K45" s="30"/>
      <c r="L45" s="30"/>
      <c r="M45" s="32">
        <f t="shared" si="2"/>
        <v>0</v>
      </c>
      <c r="N45" s="43"/>
      <c r="X45" s="11"/>
      <c r="Y45" s="11"/>
      <c r="Z45" s="11"/>
      <c r="AA45" s="12"/>
    </row>
    <row r="46" spans="1:29" s="13" customFormat="1" ht="18.75" customHeight="1" x14ac:dyDescent="0.15">
      <c r="A46" s="34">
        <f t="shared" si="3"/>
        <v>0</v>
      </c>
      <c r="B46" s="35">
        <f t="shared" si="0"/>
        <v>0</v>
      </c>
      <c r="C46" s="36">
        <f>IF(($P$9-SUM($C$9:C45))&gt;0,$AA$9,0)</f>
        <v>0</v>
      </c>
      <c r="D46" s="37">
        <f>IF(($P$10-SUM($D$9:D45))&gt;0,$AA$10,0)</f>
        <v>0</v>
      </c>
      <c r="E46" s="38">
        <f>ROUND(((P$9-SUM(C$9:C45))*P$14/100)/12,0)</f>
        <v>0</v>
      </c>
      <c r="F46" s="39">
        <f t="shared" si="1"/>
        <v>0</v>
      </c>
      <c r="G46" s="148"/>
      <c r="H46" s="149"/>
      <c r="I46" s="40"/>
      <c r="J46" s="40"/>
      <c r="K46" s="40"/>
      <c r="L46" s="40"/>
      <c r="M46" s="41">
        <f t="shared" si="2"/>
        <v>0</v>
      </c>
      <c r="N46" s="43"/>
      <c r="X46" s="11"/>
      <c r="Y46" s="11"/>
      <c r="Z46" s="11"/>
      <c r="AA46" s="12"/>
    </row>
    <row r="47" spans="1:29" s="13" customFormat="1" ht="18.75" customHeight="1" x14ac:dyDescent="0.15">
      <c r="A47" s="34">
        <f t="shared" si="3"/>
        <v>0</v>
      </c>
      <c r="B47" s="35">
        <f t="shared" si="0"/>
        <v>0</v>
      </c>
      <c r="C47" s="36">
        <f>IF(($P$9-SUM($C$9:C46))&gt;0,$AA$9,0)</f>
        <v>0</v>
      </c>
      <c r="D47" s="37">
        <f>IF(($P$10-SUM($D$9:D46))&gt;0,$AA$10,0)</f>
        <v>0</v>
      </c>
      <c r="E47" s="38">
        <f>ROUND(((P$9-SUM(C$9:C46))*P$14/100)/12,0)</f>
        <v>0</v>
      </c>
      <c r="F47" s="39">
        <f t="shared" si="1"/>
        <v>0</v>
      </c>
      <c r="G47" s="148"/>
      <c r="H47" s="149"/>
      <c r="I47" s="40"/>
      <c r="J47" s="40"/>
      <c r="K47" s="40"/>
      <c r="L47" s="40"/>
      <c r="M47" s="41">
        <f t="shared" si="2"/>
        <v>0</v>
      </c>
      <c r="N47" s="43"/>
      <c r="X47" s="11"/>
      <c r="Y47" s="11"/>
      <c r="Z47" s="11"/>
      <c r="AA47" s="12"/>
    </row>
    <row r="48" spans="1:29" s="13" customFormat="1" ht="18.75" customHeight="1" x14ac:dyDescent="0.15">
      <c r="A48" s="34">
        <f t="shared" si="3"/>
        <v>0</v>
      </c>
      <c r="B48" s="35">
        <f t="shared" si="0"/>
        <v>0</v>
      </c>
      <c r="C48" s="36">
        <f>IF(($P$9-SUM($C$9:C47))&gt;0,$AA$9,0)</f>
        <v>0</v>
      </c>
      <c r="D48" s="37">
        <f>IF(($P$10-SUM($D$9:D47))&gt;0,$AA$10,0)</f>
        <v>0</v>
      </c>
      <c r="E48" s="38">
        <f>ROUND(((P$9-SUM(C$9:C47))*P$14/100)/12,0)</f>
        <v>0</v>
      </c>
      <c r="F48" s="39">
        <f t="shared" si="1"/>
        <v>0</v>
      </c>
      <c r="G48" s="148"/>
      <c r="H48" s="149"/>
      <c r="I48" s="40"/>
      <c r="J48" s="40"/>
      <c r="K48" s="40"/>
      <c r="L48" s="40"/>
      <c r="M48" s="41">
        <f t="shared" si="2"/>
        <v>0</v>
      </c>
      <c r="N48" s="43"/>
      <c r="X48" s="11"/>
      <c r="Y48" s="11"/>
      <c r="Z48" s="11"/>
      <c r="AA48" s="12"/>
    </row>
    <row r="49" spans="1:27" s="13" customFormat="1" ht="18.75" customHeight="1" x14ac:dyDescent="0.15">
      <c r="A49" s="34">
        <f t="shared" si="3"/>
        <v>0</v>
      </c>
      <c r="B49" s="35">
        <f t="shared" si="0"/>
        <v>0</v>
      </c>
      <c r="C49" s="36">
        <f>IF(($P$9-SUM($C$9:C48))&gt;0,$AA$9,0)</f>
        <v>0</v>
      </c>
      <c r="D49" s="37">
        <f>IF(($P$10-SUM($D$9:D48))&gt;0,$AA$10,0)</f>
        <v>0</v>
      </c>
      <c r="E49" s="38">
        <f>ROUND(((P$9-SUM(C$9:C48))*P$14/100)/12,0)</f>
        <v>0</v>
      </c>
      <c r="F49" s="39">
        <f t="shared" si="1"/>
        <v>0</v>
      </c>
      <c r="G49" s="148"/>
      <c r="H49" s="149"/>
      <c r="I49" s="40"/>
      <c r="J49" s="40"/>
      <c r="K49" s="40"/>
      <c r="L49" s="40"/>
      <c r="M49" s="41">
        <f t="shared" si="2"/>
        <v>0</v>
      </c>
      <c r="N49" s="43"/>
      <c r="X49" s="11"/>
      <c r="Y49" s="11"/>
      <c r="Z49" s="11"/>
      <c r="AA49" s="12"/>
    </row>
    <row r="50" spans="1:27" s="13" customFormat="1" ht="18.75" customHeight="1" x14ac:dyDescent="0.15">
      <c r="A50" s="34">
        <f t="shared" si="3"/>
        <v>0</v>
      </c>
      <c r="B50" s="35">
        <f t="shared" si="0"/>
        <v>0</v>
      </c>
      <c r="C50" s="36">
        <f>IF(($P$9-SUM($C$9:C49))&gt;0,$AA$9,0)</f>
        <v>0</v>
      </c>
      <c r="D50" s="37">
        <f>IF(($P$10-SUM($D$9:D49))&gt;0,$AA$10,0)</f>
        <v>0</v>
      </c>
      <c r="E50" s="38">
        <f>ROUND(((P$9-SUM(C$9:C49))*P$14/100)/12,0)</f>
        <v>0</v>
      </c>
      <c r="F50" s="39">
        <f t="shared" si="1"/>
        <v>0</v>
      </c>
      <c r="G50" s="148"/>
      <c r="H50" s="149"/>
      <c r="I50" s="40"/>
      <c r="J50" s="40"/>
      <c r="K50" s="40"/>
      <c r="L50" s="40"/>
      <c r="M50" s="41">
        <f t="shared" si="2"/>
        <v>0</v>
      </c>
      <c r="N50" s="43"/>
      <c r="X50" s="11"/>
      <c r="Y50" s="11"/>
      <c r="Z50" s="11"/>
      <c r="AA50" s="12"/>
    </row>
    <row r="51" spans="1:27" s="13" customFormat="1" ht="18.75" customHeight="1" x14ac:dyDescent="0.15">
      <c r="A51" s="34">
        <f t="shared" si="3"/>
        <v>0</v>
      </c>
      <c r="B51" s="35">
        <f t="shared" si="0"/>
        <v>0</v>
      </c>
      <c r="C51" s="36">
        <f>IF(($P$9-SUM($C$9:C50))&gt;0,$AA$9,0)</f>
        <v>0</v>
      </c>
      <c r="D51" s="37">
        <f>IF(($P$10-SUM($D$9:D50))&gt;0,$AA$10,0)</f>
        <v>0</v>
      </c>
      <c r="E51" s="38">
        <f>ROUND(((P$9-SUM(C$9:C50))*P$14/100)/12,0)</f>
        <v>0</v>
      </c>
      <c r="F51" s="39">
        <f t="shared" si="1"/>
        <v>0</v>
      </c>
      <c r="G51" s="148"/>
      <c r="H51" s="149"/>
      <c r="I51" s="40"/>
      <c r="J51" s="40"/>
      <c r="K51" s="40"/>
      <c r="L51" s="40"/>
      <c r="M51" s="41">
        <f t="shared" si="2"/>
        <v>0</v>
      </c>
      <c r="N51" s="43"/>
      <c r="X51" s="11"/>
      <c r="Y51" s="11"/>
      <c r="Z51" s="11"/>
      <c r="AA51" s="12"/>
    </row>
    <row r="52" spans="1:27" s="13" customFormat="1" ht="18.75" customHeight="1" x14ac:dyDescent="0.15">
      <c r="A52" s="34">
        <f t="shared" si="3"/>
        <v>0</v>
      </c>
      <c r="B52" s="35">
        <f t="shared" si="0"/>
        <v>0</v>
      </c>
      <c r="C52" s="36">
        <f>IF(($P$9-SUM($C$9:C51))&gt;0,$AA$9,0)</f>
        <v>0</v>
      </c>
      <c r="D52" s="37">
        <f>IF(($P$10-SUM($D$9:D51))&gt;0,$AA$10,0)</f>
        <v>0</v>
      </c>
      <c r="E52" s="38">
        <f>ROUND(((P$9-SUM(C$9:C51))*P$14/100)/12,0)</f>
        <v>0</v>
      </c>
      <c r="F52" s="39">
        <f t="shared" si="1"/>
        <v>0</v>
      </c>
      <c r="G52" s="148"/>
      <c r="H52" s="149"/>
      <c r="I52" s="40"/>
      <c r="J52" s="40"/>
      <c r="K52" s="40"/>
      <c r="L52" s="40"/>
      <c r="M52" s="41">
        <f t="shared" si="2"/>
        <v>0</v>
      </c>
      <c r="N52" s="43"/>
      <c r="X52" s="11"/>
      <c r="Y52" s="11"/>
      <c r="Z52" s="11"/>
      <c r="AA52" s="12"/>
    </row>
    <row r="53" spans="1:27" s="13" customFormat="1" ht="18.75" customHeight="1" x14ac:dyDescent="0.15">
      <c r="A53" s="34">
        <f t="shared" si="3"/>
        <v>0</v>
      </c>
      <c r="B53" s="35">
        <f t="shared" si="0"/>
        <v>0</v>
      </c>
      <c r="C53" s="36">
        <f>IF(($P$9-SUM($C$9:C52))&gt;0,$AA$9,0)</f>
        <v>0</v>
      </c>
      <c r="D53" s="37">
        <f>IF(($P$10-SUM($D$9:D52))&gt;0,$AA$10,0)</f>
        <v>0</v>
      </c>
      <c r="E53" s="38">
        <f>ROUND(((P$9-SUM(C$9:C52))*P$14/100)/12,0)</f>
        <v>0</v>
      </c>
      <c r="F53" s="39">
        <f t="shared" si="1"/>
        <v>0</v>
      </c>
      <c r="G53" s="148"/>
      <c r="H53" s="149"/>
      <c r="I53" s="40"/>
      <c r="J53" s="40"/>
      <c r="K53" s="40"/>
      <c r="L53" s="40"/>
      <c r="M53" s="41">
        <f t="shared" si="2"/>
        <v>0</v>
      </c>
      <c r="N53" s="43"/>
      <c r="X53" s="11"/>
      <c r="Y53" s="11"/>
      <c r="Z53" s="11"/>
      <c r="AA53" s="12"/>
    </row>
    <row r="54" spans="1:27" s="13" customFormat="1" ht="18.75" customHeight="1" x14ac:dyDescent="0.15">
      <c r="A54" s="34">
        <f t="shared" si="3"/>
        <v>0</v>
      </c>
      <c r="B54" s="35">
        <f t="shared" si="0"/>
        <v>0</v>
      </c>
      <c r="C54" s="36">
        <f>IF(($P$9-SUM($C$9:C53))&gt;0,$AA$9,0)</f>
        <v>0</v>
      </c>
      <c r="D54" s="37">
        <f>IF(($P$10-SUM($D$9:D53))&gt;0,$AA$10,0)</f>
        <v>0</v>
      </c>
      <c r="E54" s="38">
        <f>ROUND(((P$9-SUM(C$9:C53))*P$14/100)/12,0)</f>
        <v>0</v>
      </c>
      <c r="F54" s="39">
        <f t="shared" si="1"/>
        <v>0</v>
      </c>
      <c r="G54" s="44" t="s">
        <v>15</v>
      </c>
      <c r="H54" s="45">
        <f>SUM(F45:F56)</f>
        <v>0</v>
      </c>
      <c r="I54" s="40"/>
      <c r="J54" s="40"/>
      <c r="K54" s="40"/>
      <c r="L54" s="40"/>
      <c r="M54" s="41">
        <f t="shared" si="2"/>
        <v>0</v>
      </c>
      <c r="N54" s="43"/>
      <c r="X54" s="11"/>
      <c r="Y54" s="11"/>
      <c r="Z54" s="11"/>
      <c r="AA54" s="12"/>
    </row>
    <row r="55" spans="1:27" s="13" customFormat="1" ht="18.75" customHeight="1" x14ac:dyDescent="0.15">
      <c r="A55" s="34">
        <f t="shared" si="3"/>
        <v>0</v>
      </c>
      <c r="B55" s="35">
        <f t="shared" si="0"/>
        <v>0</v>
      </c>
      <c r="C55" s="36">
        <f>IF(($P$9-SUM($C$9:C54))&gt;0,$AA$9,0)</f>
        <v>0</v>
      </c>
      <c r="D55" s="37">
        <f>IF(($P$10-SUM($D$9:D54))&gt;0,$AA$10,0)</f>
        <v>0</v>
      </c>
      <c r="E55" s="38">
        <f>ROUND(((P$9-SUM(C$9:C54))*P$14/100)/12,0)</f>
        <v>0</v>
      </c>
      <c r="F55" s="39">
        <f t="shared" si="1"/>
        <v>0</v>
      </c>
      <c r="G55" s="48" t="s">
        <v>47</v>
      </c>
      <c r="H55" s="49">
        <f>SUM(B45:B56)</f>
        <v>0</v>
      </c>
      <c r="I55" s="40"/>
      <c r="J55" s="40"/>
      <c r="K55" s="40"/>
      <c r="L55" s="40"/>
      <c r="M55" s="41">
        <f t="shared" si="2"/>
        <v>0</v>
      </c>
      <c r="N55" s="43"/>
      <c r="X55" s="11"/>
      <c r="Y55" s="11"/>
      <c r="Z55" s="11"/>
      <c r="AA55" s="12"/>
    </row>
    <row r="56" spans="1:27" s="13" customFormat="1" ht="18.75" customHeight="1" x14ac:dyDescent="0.15">
      <c r="A56" s="55">
        <f t="shared" si="3"/>
        <v>0</v>
      </c>
      <c r="B56" s="56">
        <f t="shared" si="0"/>
        <v>0</v>
      </c>
      <c r="C56" s="57">
        <f>IF(($P$9-SUM($C$9:C55))&gt;0,$AA$9,0)</f>
        <v>0</v>
      </c>
      <c r="D56" s="58">
        <f>IF(($P$10-SUM($D$9:D55))&gt;0,$AA$10,0)</f>
        <v>0</v>
      </c>
      <c r="E56" s="59">
        <f>ROUND(((P$9-SUM(C$9:C55))*P$14/100)/12,0)</f>
        <v>0</v>
      </c>
      <c r="F56" s="60">
        <f t="shared" si="1"/>
        <v>0</v>
      </c>
      <c r="G56" s="61" t="s">
        <v>50</v>
      </c>
      <c r="H56" s="62">
        <f>SUM(E45:E56)</f>
        <v>0</v>
      </c>
      <c r="I56" s="63"/>
      <c r="J56" s="63"/>
      <c r="K56" s="63"/>
      <c r="L56" s="63"/>
      <c r="M56" s="64">
        <f t="shared" si="2"/>
        <v>0</v>
      </c>
      <c r="N56" s="43"/>
      <c r="X56" s="11"/>
      <c r="Y56" s="11"/>
      <c r="Z56" s="11"/>
      <c r="AA56" s="12"/>
    </row>
    <row r="57" spans="1:27" s="13" customFormat="1" ht="18.75" customHeight="1" x14ac:dyDescent="0.15">
      <c r="A57" s="24">
        <f t="shared" si="3"/>
        <v>0</v>
      </c>
      <c r="B57" s="25">
        <f t="shared" si="0"/>
        <v>0</v>
      </c>
      <c r="C57" s="26">
        <f>IF(($P$9-SUM($C$9:C56))&gt;0,$AA$9,0)</f>
        <v>0</v>
      </c>
      <c r="D57" s="27">
        <f>IF(($P$10-SUM($D$9:D56))&gt;0,$AA$10,0)</f>
        <v>0</v>
      </c>
      <c r="E57" s="66">
        <f>ROUND(((P$9-SUM(C$9:C56))*P$14/100)/12,0)</f>
        <v>0</v>
      </c>
      <c r="F57" s="29">
        <f t="shared" si="1"/>
        <v>0</v>
      </c>
      <c r="G57" s="146" t="s">
        <v>64</v>
      </c>
      <c r="H57" s="147"/>
      <c r="I57" s="30"/>
      <c r="J57" s="30"/>
      <c r="K57" s="30"/>
      <c r="L57" s="30"/>
      <c r="M57" s="32">
        <f t="shared" si="2"/>
        <v>0</v>
      </c>
      <c r="N57" s="43"/>
      <c r="X57" s="11"/>
      <c r="Y57" s="11"/>
      <c r="Z57" s="11"/>
      <c r="AA57" s="12"/>
    </row>
    <row r="58" spans="1:27" s="13" customFormat="1" ht="18.75" customHeight="1" x14ac:dyDescent="0.15">
      <c r="A58" s="34">
        <f t="shared" si="3"/>
        <v>0</v>
      </c>
      <c r="B58" s="35">
        <f t="shared" si="0"/>
        <v>0</v>
      </c>
      <c r="C58" s="36">
        <f>IF(($P$9-SUM($C$9:C57))&gt;0,$AA$9,0)</f>
        <v>0</v>
      </c>
      <c r="D58" s="37">
        <f>IF(($P$10-SUM($D$9:D57))&gt;0,$AA$10,0)</f>
        <v>0</v>
      </c>
      <c r="E58" s="38">
        <f>ROUND(((P$9-SUM(C$9:C57))*P$14/100)/12,0)</f>
        <v>0</v>
      </c>
      <c r="F58" s="39">
        <f t="shared" si="1"/>
        <v>0</v>
      </c>
      <c r="G58" s="148"/>
      <c r="H58" s="149"/>
      <c r="I58" s="40"/>
      <c r="J58" s="40"/>
      <c r="K58" s="40"/>
      <c r="L58" s="40"/>
      <c r="M58" s="41">
        <f t="shared" si="2"/>
        <v>0</v>
      </c>
      <c r="N58" s="43"/>
      <c r="X58" s="11"/>
      <c r="Y58" s="11"/>
      <c r="Z58" s="11"/>
      <c r="AA58" s="12"/>
    </row>
    <row r="59" spans="1:27" s="13" customFormat="1" ht="18.75" customHeight="1" x14ac:dyDescent="0.15">
      <c r="A59" s="34">
        <f t="shared" si="3"/>
        <v>0</v>
      </c>
      <c r="B59" s="35">
        <f t="shared" si="0"/>
        <v>0</v>
      </c>
      <c r="C59" s="36">
        <f>IF(($P$9-SUM($C$9:C58))&gt;0,$AA$9,0)</f>
        <v>0</v>
      </c>
      <c r="D59" s="37">
        <f>IF(($P$10-SUM($D$9:D58))&gt;0,$AA$10,0)</f>
        <v>0</v>
      </c>
      <c r="E59" s="38">
        <f>ROUND(((P$9-SUM(C$9:C58))*P$14/100)/12,0)</f>
        <v>0</v>
      </c>
      <c r="F59" s="39">
        <f t="shared" si="1"/>
        <v>0</v>
      </c>
      <c r="G59" s="148"/>
      <c r="H59" s="149"/>
      <c r="I59" s="40"/>
      <c r="J59" s="40"/>
      <c r="K59" s="40"/>
      <c r="L59" s="40"/>
      <c r="M59" s="41">
        <f t="shared" si="2"/>
        <v>0</v>
      </c>
      <c r="N59" s="43"/>
      <c r="X59" s="11"/>
      <c r="Y59" s="11"/>
      <c r="Z59" s="11"/>
      <c r="AA59" s="12"/>
    </row>
    <row r="60" spans="1:27" s="13" customFormat="1" ht="18.75" customHeight="1" x14ac:dyDescent="0.15">
      <c r="A60" s="34">
        <f t="shared" si="3"/>
        <v>0</v>
      </c>
      <c r="B60" s="35">
        <f t="shared" si="0"/>
        <v>0</v>
      </c>
      <c r="C60" s="36">
        <f>IF(($P$9-SUM($C$9:C59))&gt;0,$AA$9,0)</f>
        <v>0</v>
      </c>
      <c r="D60" s="37">
        <f>IF(($P$10-SUM($D$9:D59))&gt;0,$AA$10,0)</f>
        <v>0</v>
      </c>
      <c r="E60" s="38">
        <f>ROUND(((P$9-SUM(C$9:C59))*P$14/100)/12,0)</f>
        <v>0</v>
      </c>
      <c r="F60" s="39">
        <f t="shared" si="1"/>
        <v>0</v>
      </c>
      <c r="G60" s="148"/>
      <c r="H60" s="149"/>
      <c r="I60" s="40"/>
      <c r="J60" s="40"/>
      <c r="K60" s="40"/>
      <c r="L60" s="40"/>
      <c r="M60" s="41">
        <f t="shared" si="2"/>
        <v>0</v>
      </c>
      <c r="N60" s="43"/>
      <c r="X60" s="11"/>
      <c r="Y60" s="11"/>
      <c r="Z60" s="11"/>
      <c r="AA60" s="12"/>
    </row>
    <row r="61" spans="1:27" s="13" customFormat="1" ht="18.75" customHeight="1" x14ac:dyDescent="0.15">
      <c r="A61" s="34">
        <f t="shared" si="3"/>
        <v>0</v>
      </c>
      <c r="B61" s="35">
        <f t="shared" si="0"/>
        <v>0</v>
      </c>
      <c r="C61" s="36">
        <f>IF(($P$9-SUM($C$9:C60))&gt;0,$AA$9,0)</f>
        <v>0</v>
      </c>
      <c r="D61" s="37">
        <f>IF(($P$10-SUM($D$9:D60))&gt;0,$AA$10,0)</f>
        <v>0</v>
      </c>
      <c r="E61" s="38">
        <f>ROUND(((P$9-SUM(C$9:C60))*P$14/100)/12,0)</f>
        <v>0</v>
      </c>
      <c r="F61" s="39">
        <f t="shared" si="1"/>
        <v>0</v>
      </c>
      <c r="G61" s="148"/>
      <c r="H61" s="149"/>
      <c r="I61" s="40"/>
      <c r="J61" s="40"/>
      <c r="K61" s="40"/>
      <c r="L61" s="40"/>
      <c r="M61" s="41">
        <f t="shared" si="2"/>
        <v>0</v>
      </c>
      <c r="N61" s="43"/>
      <c r="X61" s="11"/>
      <c r="Y61" s="11"/>
      <c r="Z61" s="11"/>
      <c r="AA61" s="12"/>
    </row>
    <row r="62" spans="1:27" s="13" customFormat="1" ht="18.75" customHeight="1" x14ac:dyDescent="0.15">
      <c r="A62" s="34">
        <f t="shared" si="3"/>
        <v>0</v>
      </c>
      <c r="B62" s="35">
        <f t="shared" si="0"/>
        <v>0</v>
      </c>
      <c r="C62" s="36">
        <f>IF(($P$9-SUM($C$9:C61))&gt;0,$AA$9,0)</f>
        <v>0</v>
      </c>
      <c r="D62" s="37">
        <f>IF(($P$10-SUM($D$9:D61))&gt;0,$AA$10,0)</f>
        <v>0</v>
      </c>
      <c r="E62" s="38">
        <f>ROUND(((P$9-SUM(C$9:C61))*P$14/100)/12,0)</f>
        <v>0</v>
      </c>
      <c r="F62" s="39">
        <f t="shared" si="1"/>
        <v>0</v>
      </c>
      <c r="G62" s="148"/>
      <c r="H62" s="149"/>
      <c r="I62" s="40"/>
      <c r="J62" s="40"/>
      <c r="K62" s="40"/>
      <c r="L62" s="40"/>
      <c r="M62" s="41">
        <f t="shared" si="2"/>
        <v>0</v>
      </c>
      <c r="N62" s="43"/>
      <c r="X62" s="11"/>
      <c r="Y62" s="11"/>
      <c r="Z62" s="11"/>
      <c r="AA62" s="12"/>
    </row>
    <row r="63" spans="1:27" s="13" customFormat="1" ht="18.75" customHeight="1" x14ac:dyDescent="0.15">
      <c r="A63" s="34">
        <f t="shared" si="3"/>
        <v>0</v>
      </c>
      <c r="B63" s="35">
        <f t="shared" si="0"/>
        <v>0</v>
      </c>
      <c r="C63" s="36">
        <f>IF(($P$9-SUM($C$9:C62))&gt;0,$AA$9,0)</f>
        <v>0</v>
      </c>
      <c r="D63" s="37">
        <f>IF(($P$10-SUM($D$9:D62))&gt;0,$AA$10,0)</f>
        <v>0</v>
      </c>
      <c r="E63" s="38">
        <f>ROUND(((P$9-SUM(C$9:C62))*P$14/100)/12,0)</f>
        <v>0</v>
      </c>
      <c r="F63" s="39">
        <f t="shared" si="1"/>
        <v>0</v>
      </c>
      <c r="G63" s="148"/>
      <c r="H63" s="149"/>
      <c r="I63" s="40"/>
      <c r="J63" s="40"/>
      <c r="K63" s="40"/>
      <c r="L63" s="40"/>
      <c r="M63" s="41">
        <f t="shared" si="2"/>
        <v>0</v>
      </c>
      <c r="N63" s="43"/>
      <c r="X63" s="11"/>
      <c r="Y63" s="11"/>
      <c r="Z63" s="11"/>
      <c r="AA63" s="12"/>
    </row>
    <row r="64" spans="1:27" s="13" customFormat="1" ht="18.75" customHeight="1" x14ac:dyDescent="0.15">
      <c r="A64" s="34">
        <f t="shared" si="3"/>
        <v>0</v>
      </c>
      <c r="B64" s="35">
        <f t="shared" si="0"/>
        <v>0</v>
      </c>
      <c r="C64" s="36">
        <f>IF(($P$9-SUM($C$9:C63))&gt;0,$AA$9,0)</f>
        <v>0</v>
      </c>
      <c r="D64" s="37">
        <f>IF(($P$10-SUM($D$9:D63))&gt;0,$AA$10,0)</f>
        <v>0</v>
      </c>
      <c r="E64" s="38">
        <f>ROUND(((P$9-SUM(C$9:C63))*P$14/100)/12,0)</f>
        <v>0</v>
      </c>
      <c r="F64" s="39">
        <f t="shared" si="1"/>
        <v>0</v>
      </c>
      <c r="G64" s="148"/>
      <c r="H64" s="149"/>
      <c r="I64" s="40"/>
      <c r="J64" s="40"/>
      <c r="K64" s="40"/>
      <c r="L64" s="40"/>
      <c r="M64" s="41">
        <f t="shared" si="2"/>
        <v>0</v>
      </c>
      <c r="N64" s="43"/>
      <c r="X64" s="11"/>
      <c r="Y64" s="11"/>
      <c r="Z64" s="11"/>
      <c r="AA64" s="12"/>
    </row>
    <row r="65" spans="1:27" s="13" customFormat="1" ht="18.75" customHeight="1" x14ac:dyDescent="0.15">
      <c r="A65" s="34">
        <f t="shared" si="3"/>
        <v>0</v>
      </c>
      <c r="B65" s="35">
        <f t="shared" si="0"/>
        <v>0</v>
      </c>
      <c r="C65" s="36">
        <f>IF(($P$9-SUM($C$9:C64))&gt;0,$AA$9,0)</f>
        <v>0</v>
      </c>
      <c r="D65" s="37">
        <f>IF(($P$10-SUM($D$9:D64))&gt;0,$AA$10,0)</f>
        <v>0</v>
      </c>
      <c r="E65" s="38">
        <f>ROUND(((P$9-SUM(C$9:C64))*P$14/100)/12,0)</f>
        <v>0</v>
      </c>
      <c r="F65" s="39">
        <f t="shared" si="1"/>
        <v>0</v>
      </c>
      <c r="G65" s="148"/>
      <c r="H65" s="149"/>
      <c r="I65" s="40"/>
      <c r="J65" s="40"/>
      <c r="K65" s="40"/>
      <c r="L65" s="40"/>
      <c r="M65" s="41">
        <f t="shared" si="2"/>
        <v>0</v>
      </c>
      <c r="N65" s="43"/>
      <c r="X65" s="11"/>
      <c r="Y65" s="11"/>
      <c r="Z65" s="11"/>
      <c r="AA65" s="12"/>
    </row>
    <row r="66" spans="1:27" s="13" customFormat="1" ht="18.75" customHeight="1" x14ac:dyDescent="0.15">
      <c r="A66" s="34">
        <f t="shared" si="3"/>
        <v>0</v>
      </c>
      <c r="B66" s="35">
        <f t="shared" si="0"/>
        <v>0</v>
      </c>
      <c r="C66" s="36">
        <f>IF(($P$9-SUM($C$9:C65))&gt;0,$AA$9,0)</f>
        <v>0</v>
      </c>
      <c r="D66" s="37">
        <f>IF(($P$10-SUM($D$9:D65))&gt;0,$AA$10,0)</f>
        <v>0</v>
      </c>
      <c r="E66" s="38">
        <f>ROUND(((P$9-SUM(C$9:C65))*P$14/100)/12,0)</f>
        <v>0</v>
      </c>
      <c r="F66" s="39">
        <f t="shared" si="1"/>
        <v>0</v>
      </c>
      <c r="G66" s="44" t="s">
        <v>15</v>
      </c>
      <c r="H66" s="45">
        <f>SUM(F57:F68)</f>
        <v>0</v>
      </c>
      <c r="I66" s="40"/>
      <c r="J66" s="40"/>
      <c r="K66" s="40"/>
      <c r="L66" s="40"/>
      <c r="M66" s="41">
        <f t="shared" si="2"/>
        <v>0</v>
      </c>
      <c r="N66" s="43"/>
      <c r="X66" s="11"/>
      <c r="Y66" s="11"/>
      <c r="Z66" s="11"/>
      <c r="AA66" s="12"/>
    </row>
    <row r="67" spans="1:27" s="13" customFormat="1" ht="18.75" customHeight="1" x14ac:dyDescent="0.15">
      <c r="A67" s="34">
        <f t="shared" si="3"/>
        <v>0</v>
      </c>
      <c r="B67" s="35">
        <f t="shared" si="0"/>
        <v>0</v>
      </c>
      <c r="C67" s="36">
        <f>IF(($P$9-SUM($C$9:C66))&gt;0,$AA$9,0)</f>
        <v>0</v>
      </c>
      <c r="D67" s="37">
        <f>IF(($P$10-SUM($D$9:D66))&gt;0,$AA$10,0)</f>
        <v>0</v>
      </c>
      <c r="E67" s="38">
        <f>ROUND(((P$9-SUM(C$9:C66))*P$14/100)/12,0)</f>
        <v>0</v>
      </c>
      <c r="F67" s="39">
        <f t="shared" si="1"/>
        <v>0</v>
      </c>
      <c r="G67" s="48" t="s">
        <v>47</v>
      </c>
      <c r="H67" s="49">
        <f>SUM(B57:B68)</f>
        <v>0</v>
      </c>
      <c r="I67" s="40"/>
      <c r="J67" s="40"/>
      <c r="K67" s="40"/>
      <c r="L67" s="40"/>
      <c r="M67" s="41">
        <f t="shared" si="2"/>
        <v>0</v>
      </c>
      <c r="N67" s="43"/>
      <c r="X67" s="11"/>
      <c r="Y67" s="11"/>
      <c r="Z67" s="11"/>
      <c r="AA67" s="12"/>
    </row>
    <row r="68" spans="1:27" s="13" customFormat="1" ht="18.75" customHeight="1" x14ac:dyDescent="0.15">
      <c r="A68" s="55">
        <f t="shared" si="3"/>
        <v>0</v>
      </c>
      <c r="B68" s="56">
        <f t="shared" si="0"/>
        <v>0</v>
      </c>
      <c r="C68" s="57">
        <f>IF(($P$9-SUM($C$9:C67))&gt;0,$AA$9,0)</f>
        <v>0</v>
      </c>
      <c r="D68" s="58">
        <f>IF(($P$10-SUM($D$9:D67))&gt;0,$AA$10,0)</f>
        <v>0</v>
      </c>
      <c r="E68" s="59">
        <f>ROUND(((P$9-SUM(C$9:C67))*P$14/100)/12,0)</f>
        <v>0</v>
      </c>
      <c r="F68" s="60">
        <f t="shared" si="1"/>
        <v>0</v>
      </c>
      <c r="G68" s="61" t="s">
        <v>50</v>
      </c>
      <c r="H68" s="62">
        <f>SUM(E57:E68)</f>
        <v>0</v>
      </c>
      <c r="I68" s="63"/>
      <c r="J68" s="63"/>
      <c r="K68" s="63"/>
      <c r="L68" s="63"/>
      <c r="M68" s="64">
        <f t="shared" si="2"/>
        <v>0</v>
      </c>
      <c r="N68" s="43"/>
      <c r="X68" s="11"/>
      <c r="Y68" s="11"/>
      <c r="Z68" s="11"/>
      <c r="AA68" s="12"/>
    </row>
    <row r="69" spans="1:27" s="13" customFormat="1" ht="18.75" customHeight="1" x14ac:dyDescent="0.15">
      <c r="A69" s="24">
        <f t="shared" si="3"/>
        <v>0</v>
      </c>
      <c r="B69" s="25">
        <f t="shared" si="0"/>
        <v>0</v>
      </c>
      <c r="C69" s="26">
        <f>IF(($P$9-SUM($C$9:C68))&gt;0,$AA$9,0)</f>
        <v>0</v>
      </c>
      <c r="D69" s="27">
        <f>IF(($P$10-SUM($D$9:D68))&gt;0,$AA$10,0)</f>
        <v>0</v>
      </c>
      <c r="E69" s="66">
        <f>ROUND(((P$9-SUM(C$9:C68))*P$14/100)/12,0)</f>
        <v>0</v>
      </c>
      <c r="F69" s="29">
        <f t="shared" si="1"/>
        <v>0</v>
      </c>
      <c r="G69" s="146" t="s">
        <v>65</v>
      </c>
      <c r="H69" s="147"/>
      <c r="I69" s="30"/>
      <c r="J69" s="30"/>
      <c r="K69" s="30"/>
      <c r="L69" s="30"/>
      <c r="M69" s="32">
        <f t="shared" si="2"/>
        <v>0</v>
      </c>
      <c r="N69" s="43"/>
      <c r="X69" s="11"/>
      <c r="Y69" s="11"/>
      <c r="Z69" s="11"/>
      <c r="AA69" s="12"/>
    </row>
    <row r="70" spans="1:27" s="13" customFormat="1" ht="18.75" customHeight="1" x14ac:dyDescent="0.15">
      <c r="A70" s="34">
        <f t="shared" si="3"/>
        <v>0</v>
      </c>
      <c r="B70" s="35">
        <f t="shared" si="0"/>
        <v>0</v>
      </c>
      <c r="C70" s="36">
        <f>IF(($P$9-SUM($C$9:C69))&gt;0,$AA$9,0)</f>
        <v>0</v>
      </c>
      <c r="D70" s="37">
        <f>IF(($P$10-SUM($D$9:D69))&gt;0,$AA$10,0)</f>
        <v>0</v>
      </c>
      <c r="E70" s="38">
        <f>ROUND(((P$9-SUM(C$9:C69))*P$14/100)/12,0)</f>
        <v>0</v>
      </c>
      <c r="F70" s="39">
        <f t="shared" si="1"/>
        <v>0</v>
      </c>
      <c r="G70" s="148"/>
      <c r="H70" s="149"/>
      <c r="I70" s="40"/>
      <c r="J70" s="40"/>
      <c r="K70" s="40"/>
      <c r="L70" s="40"/>
      <c r="M70" s="41">
        <f t="shared" si="2"/>
        <v>0</v>
      </c>
      <c r="N70" s="43"/>
      <c r="X70" s="11"/>
      <c r="Y70" s="11"/>
      <c r="Z70" s="11"/>
      <c r="AA70" s="12"/>
    </row>
    <row r="71" spans="1:27" s="13" customFormat="1" ht="18.75" customHeight="1" x14ac:dyDescent="0.15">
      <c r="A71" s="34">
        <f t="shared" si="3"/>
        <v>0</v>
      </c>
      <c r="B71" s="35">
        <f t="shared" si="0"/>
        <v>0</v>
      </c>
      <c r="C71" s="36">
        <f>IF(($P$9-SUM($C$9:C70))&gt;0,$AA$9,0)</f>
        <v>0</v>
      </c>
      <c r="D71" s="37">
        <f>IF(($P$10-SUM($D$9:D70))&gt;0,$AA$10,0)</f>
        <v>0</v>
      </c>
      <c r="E71" s="38">
        <f>ROUND(((P$9-SUM(C$9:C70))*P$14/100)/12,0)</f>
        <v>0</v>
      </c>
      <c r="F71" s="39">
        <f t="shared" si="1"/>
        <v>0</v>
      </c>
      <c r="G71" s="148"/>
      <c r="H71" s="149"/>
      <c r="I71" s="40"/>
      <c r="J71" s="40"/>
      <c r="K71" s="40"/>
      <c r="L71" s="40"/>
      <c r="M71" s="41">
        <f t="shared" si="2"/>
        <v>0</v>
      </c>
      <c r="N71" s="43"/>
      <c r="X71" s="11"/>
      <c r="Y71" s="11"/>
      <c r="Z71" s="11"/>
      <c r="AA71" s="12"/>
    </row>
    <row r="72" spans="1:27" s="13" customFormat="1" ht="18.75" customHeight="1" x14ac:dyDescent="0.15">
      <c r="A72" s="34">
        <f t="shared" si="3"/>
        <v>0</v>
      </c>
      <c r="B72" s="35">
        <f t="shared" si="0"/>
        <v>0</v>
      </c>
      <c r="C72" s="36">
        <f>IF(($P$9-SUM($C$9:C71))&gt;0,$AA$9,0)</f>
        <v>0</v>
      </c>
      <c r="D72" s="37">
        <f>IF(($P$10-SUM($D$9:D71))&gt;0,$AA$10,0)</f>
        <v>0</v>
      </c>
      <c r="E72" s="38">
        <f>ROUND(((P$9-SUM(C$9:C71))*P$14/100)/12,0)</f>
        <v>0</v>
      </c>
      <c r="F72" s="39">
        <f t="shared" si="1"/>
        <v>0</v>
      </c>
      <c r="G72" s="148"/>
      <c r="H72" s="149"/>
      <c r="I72" s="40"/>
      <c r="J72" s="40"/>
      <c r="K72" s="40"/>
      <c r="L72" s="40"/>
      <c r="M72" s="41">
        <f t="shared" si="2"/>
        <v>0</v>
      </c>
      <c r="N72" s="43"/>
      <c r="X72" s="11"/>
      <c r="Y72" s="11"/>
      <c r="Z72" s="11"/>
      <c r="AA72" s="12"/>
    </row>
    <row r="73" spans="1:27" s="13" customFormat="1" ht="18.75" customHeight="1" x14ac:dyDescent="0.15">
      <c r="A73" s="34">
        <f t="shared" si="3"/>
        <v>0</v>
      </c>
      <c r="B73" s="35">
        <f t="shared" ref="B73:B136" si="8">SUM(C73:D73)</f>
        <v>0</v>
      </c>
      <c r="C73" s="36">
        <f>IF(($P$9-SUM($C$9:C72))&gt;0,$AA$9,0)</f>
        <v>0</v>
      </c>
      <c r="D73" s="37">
        <f>IF(($P$10-SUM($D$9:D72))&gt;0,$AA$10,0)</f>
        <v>0</v>
      </c>
      <c r="E73" s="38">
        <f>ROUND(((P$9-SUM(C$9:C72))*P$14/100)/12,0)</f>
        <v>0</v>
      </c>
      <c r="F73" s="39">
        <f t="shared" ref="F73:F128" si="9">B73+E73</f>
        <v>0</v>
      </c>
      <c r="G73" s="148"/>
      <c r="H73" s="149"/>
      <c r="I73" s="40"/>
      <c r="J73" s="40"/>
      <c r="K73" s="40"/>
      <c r="L73" s="40"/>
      <c r="M73" s="41">
        <f t="shared" ref="M73:M136" si="10">SUM(I73:L73)</f>
        <v>0</v>
      </c>
      <c r="N73" s="43"/>
      <c r="X73" s="11"/>
      <c r="Y73" s="11"/>
      <c r="Z73" s="11"/>
      <c r="AA73" s="12"/>
    </row>
    <row r="74" spans="1:27" s="13" customFormat="1" ht="18.75" customHeight="1" x14ac:dyDescent="0.15">
      <c r="A74" s="34">
        <f t="shared" ref="A74:A137" si="11">IF(F74&gt;0,A73+1,0)</f>
        <v>0</v>
      </c>
      <c r="B74" s="35">
        <f t="shared" si="8"/>
        <v>0</v>
      </c>
      <c r="C74" s="36">
        <f>IF(($P$9-SUM($C$9:C73))&gt;0,$AA$9,0)</f>
        <v>0</v>
      </c>
      <c r="D74" s="37">
        <f>IF(($P$10-SUM($D$9:D73))&gt;0,$AA$10,0)</f>
        <v>0</v>
      </c>
      <c r="E74" s="38">
        <f>ROUND(((P$9-SUM(C$9:C73))*P$14/100)/12,0)</f>
        <v>0</v>
      </c>
      <c r="F74" s="39">
        <f t="shared" si="9"/>
        <v>0</v>
      </c>
      <c r="G74" s="148"/>
      <c r="H74" s="149"/>
      <c r="I74" s="40"/>
      <c r="J74" s="40"/>
      <c r="K74" s="40"/>
      <c r="L74" s="40"/>
      <c r="M74" s="41">
        <f t="shared" si="10"/>
        <v>0</v>
      </c>
      <c r="N74" s="43"/>
      <c r="X74" s="11"/>
      <c r="Y74" s="11"/>
      <c r="Z74" s="11"/>
      <c r="AA74" s="12"/>
    </row>
    <row r="75" spans="1:27" s="13" customFormat="1" ht="18.75" customHeight="1" x14ac:dyDescent="0.15">
      <c r="A75" s="34">
        <f t="shared" si="11"/>
        <v>0</v>
      </c>
      <c r="B75" s="35">
        <f t="shared" si="8"/>
        <v>0</v>
      </c>
      <c r="C75" s="36">
        <f>IF(($P$9-SUM($C$9:C74))&gt;0,$AA$9,0)</f>
        <v>0</v>
      </c>
      <c r="D75" s="37">
        <f>IF(($P$10-SUM($D$9:D74))&gt;0,$AA$10,0)</f>
        <v>0</v>
      </c>
      <c r="E75" s="38">
        <f>ROUND(((P$9-SUM(C$9:C74))*P$14/100)/12,0)</f>
        <v>0</v>
      </c>
      <c r="F75" s="39">
        <f t="shared" si="9"/>
        <v>0</v>
      </c>
      <c r="G75" s="148"/>
      <c r="H75" s="149"/>
      <c r="I75" s="40"/>
      <c r="J75" s="40"/>
      <c r="K75" s="40"/>
      <c r="L75" s="40"/>
      <c r="M75" s="41">
        <f t="shared" si="10"/>
        <v>0</v>
      </c>
      <c r="N75" s="43"/>
      <c r="X75" s="11"/>
      <c r="Y75" s="11"/>
      <c r="Z75" s="11"/>
      <c r="AA75" s="12"/>
    </row>
    <row r="76" spans="1:27" s="13" customFormat="1" ht="18.75" customHeight="1" x14ac:dyDescent="0.15">
      <c r="A76" s="34">
        <f t="shared" si="11"/>
        <v>0</v>
      </c>
      <c r="B76" s="35">
        <f t="shared" si="8"/>
        <v>0</v>
      </c>
      <c r="C76" s="36">
        <f>IF(($P$9-SUM($C$9:C75))&gt;0,$AA$9,0)</f>
        <v>0</v>
      </c>
      <c r="D76" s="37">
        <f>IF(($P$10-SUM($D$9:D75))&gt;0,$AA$10,0)</f>
        <v>0</v>
      </c>
      <c r="E76" s="38">
        <f>ROUND(((P$9-SUM(C$9:C75))*P$14/100)/12,0)</f>
        <v>0</v>
      </c>
      <c r="F76" s="39">
        <f t="shared" si="9"/>
        <v>0</v>
      </c>
      <c r="G76" s="148"/>
      <c r="H76" s="149"/>
      <c r="I76" s="40"/>
      <c r="J76" s="40"/>
      <c r="K76" s="40"/>
      <c r="L76" s="40"/>
      <c r="M76" s="41">
        <f t="shared" si="10"/>
        <v>0</v>
      </c>
      <c r="N76" s="43"/>
      <c r="X76" s="11"/>
      <c r="Y76" s="11"/>
      <c r="Z76" s="11"/>
      <c r="AA76" s="12"/>
    </row>
    <row r="77" spans="1:27" s="13" customFormat="1" ht="18.75" customHeight="1" x14ac:dyDescent="0.15">
      <c r="A77" s="34">
        <f t="shared" si="11"/>
        <v>0</v>
      </c>
      <c r="B77" s="35">
        <f t="shared" si="8"/>
        <v>0</v>
      </c>
      <c r="C77" s="36">
        <f>IF(($P$9-SUM($C$9:C76))&gt;0,$AA$9,0)</f>
        <v>0</v>
      </c>
      <c r="D77" s="37">
        <f>IF(($P$10-SUM($D$9:D76))&gt;0,$AA$10,0)</f>
        <v>0</v>
      </c>
      <c r="E77" s="38">
        <f>ROUND(((P$9-SUM(C$9:C76))*P$14/100)/12,0)</f>
        <v>0</v>
      </c>
      <c r="F77" s="39">
        <f t="shared" si="9"/>
        <v>0</v>
      </c>
      <c r="G77" s="148"/>
      <c r="H77" s="149"/>
      <c r="I77" s="40"/>
      <c r="J77" s="40"/>
      <c r="K77" s="40"/>
      <c r="L77" s="40"/>
      <c r="M77" s="41">
        <f t="shared" si="10"/>
        <v>0</v>
      </c>
      <c r="N77" s="43"/>
      <c r="X77" s="11"/>
      <c r="Y77" s="11"/>
      <c r="Z77" s="11"/>
      <c r="AA77" s="12"/>
    </row>
    <row r="78" spans="1:27" s="13" customFormat="1" ht="18.75" customHeight="1" x14ac:dyDescent="0.15">
      <c r="A78" s="34">
        <f t="shared" si="11"/>
        <v>0</v>
      </c>
      <c r="B78" s="35">
        <f t="shared" si="8"/>
        <v>0</v>
      </c>
      <c r="C78" s="36">
        <f>IF(($P$9-SUM($C$9:C77))&gt;0,$AA$9,0)</f>
        <v>0</v>
      </c>
      <c r="D78" s="37">
        <f>IF(($P$10-SUM($D$9:D77))&gt;0,$AA$10,0)</f>
        <v>0</v>
      </c>
      <c r="E78" s="38">
        <f>ROUND(((P$9-SUM(C$9:C77))*P$14/100)/12,0)</f>
        <v>0</v>
      </c>
      <c r="F78" s="39">
        <f t="shared" si="9"/>
        <v>0</v>
      </c>
      <c r="G78" s="44" t="s">
        <v>15</v>
      </c>
      <c r="H78" s="45">
        <f>SUM(F69:F80)</f>
        <v>0</v>
      </c>
      <c r="I78" s="40"/>
      <c r="J78" s="40"/>
      <c r="K78" s="40"/>
      <c r="L78" s="40"/>
      <c r="M78" s="41">
        <f t="shared" si="10"/>
        <v>0</v>
      </c>
      <c r="N78" s="43"/>
      <c r="X78" s="11"/>
      <c r="Y78" s="11"/>
      <c r="Z78" s="11"/>
      <c r="AA78" s="12"/>
    </row>
    <row r="79" spans="1:27" s="13" customFormat="1" ht="18.75" customHeight="1" x14ac:dyDescent="0.15">
      <c r="A79" s="34">
        <f t="shared" si="11"/>
        <v>0</v>
      </c>
      <c r="B79" s="35">
        <f t="shared" si="8"/>
        <v>0</v>
      </c>
      <c r="C79" s="36">
        <f>IF(($P$9-SUM($C$9:C78))&gt;0,$AA$9,0)</f>
        <v>0</v>
      </c>
      <c r="D79" s="37">
        <f>IF(($P$10-SUM($D$9:D78))&gt;0,$AA$10,0)</f>
        <v>0</v>
      </c>
      <c r="E79" s="38">
        <f>ROUND(((P$9-SUM(C$9:C78))*P$14/100)/12,0)</f>
        <v>0</v>
      </c>
      <c r="F79" s="39">
        <f t="shared" si="9"/>
        <v>0</v>
      </c>
      <c r="G79" s="48" t="s">
        <v>47</v>
      </c>
      <c r="H79" s="49">
        <f>SUM(B69:B80)</f>
        <v>0</v>
      </c>
      <c r="I79" s="40"/>
      <c r="J79" s="40"/>
      <c r="K79" s="40"/>
      <c r="L79" s="40"/>
      <c r="M79" s="41">
        <f t="shared" si="10"/>
        <v>0</v>
      </c>
      <c r="N79" s="43"/>
      <c r="X79" s="11"/>
      <c r="Y79" s="11"/>
      <c r="Z79" s="11"/>
      <c r="AA79" s="12"/>
    </row>
    <row r="80" spans="1:27" s="13" customFormat="1" ht="18.75" customHeight="1" x14ac:dyDescent="0.15">
      <c r="A80" s="55">
        <f t="shared" si="11"/>
        <v>0</v>
      </c>
      <c r="B80" s="56">
        <f t="shared" si="8"/>
        <v>0</v>
      </c>
      <c r="C80" s="57">
        <f>IF(($P$9-SUM($C$9:C79))&gt;0,$AA$9,0)</f>
        <v>0</v>
      </c>
      <c r="D80" s="58">
        <f>IF(($P$10-SUM($D$9:D79))&gt;0,$AA$10,0)</f>
        <v>0</v>
      </c>
      <c r="E80" s="59">
        <f>ROUND(((P$9-SUM(C$9:C79))*P$14/100)/12,0)</f>
        <v>0</v>
      </c>
      <c r="F80" s="60">
        <f t="shared" si="9"/>
        <v>0</v>
      </c>
      <c r="G80" s="61" t="s">
        <v>50</v>
      </c>
      <c r="H80" s="62">
        <f>SUM(E69:E80)</f>
        <v>0</v>
      </c>
      <c r="I80" s="63"/>
      <c r="J80" s="63"/>
      <c r="K80" s="63"/>
      <c r="L80" s="63"/>
      <c r="M80" s="64">
        <f t="shared" si="10"/>
        <v>0</v>
      </c>
      <c r="N80" s="43"/>
      <c r="X80" s="11"/>
      <c r="Y80" s="11"/>
      <c r="Z80" s="11"/>
      <c r="AA80" s="12"/>
    </row>
    <row r="81" spans="1:27" s="13" customFormat="1" ht="18.75" customHeight="1" x14ac:dyDescent="0.15">
      <c r="A81" s="24">
        <f t="shared" si="11"/>
        <v>0</v>
      </c>
      <c r="B81" s="25">
        <f t="shared" si="8"/>
        <v>0</v>
      </c>
      <c r="C81" s="26">
        <f>IF(($P$9-SUM($C$9:C80))&gt;0,$AA$9,0)</f>
        <v>0</v>
      </c>
      <c r="D81" s="27">
        <f>IF(($P$10-SUM($D$9:D80))&gt;0,$AA$10,0)</f>
        <v>0</v>
      </c>
      <c r="E81" s="66">
        <f>ROUND(((P$9-SUM(C$9:C80))*P$14/100)/12,0)</f>
        <v>0</v>
      </c>
      <c r="F81" s="29">
        <f t="shared" si="9"/>
        <v>0</v>
      </c>
      <c r="G81" s="146" t="s">
        <v>66</v>
      </c>
      <c r="H81" s="147"/>
      <c r="I81" s="30"/>
      <c r="J81" s="30"/>
      <c r="K81" s="30"/>
      <c r="L81" s="30"/>
      <c r="M81" s="32">
        <f t="shared" si="10"/>
        <v>0</v>
      </c>
      <c r="N81" s="43"/>
      <c r="X81" s="11"/>
      <c r="Y81" s="11"/>
      <c r="Z81" s="11"/>
      <c r="AA81" s="12"/>
    </row>
    <row r="82" spans="1:27" s="13" customFormat="1" ht="18.75" customHeight="1" x14ac:dyDescent="0.15">
      <c r="A82" s="34">
        <f t="shared" si="11"/>
        <v>0</v>
      </c>
      <c r="B82" s="35">
        <f t="shared" si="8"/>
        <v>0</v>
      </c>
      <c r="C82" s="36">
        <f>IF(($P$9-SUM($C$9:C81))&gt;0,$AA$9,0)</f>
        <v>0</v>
      </c>
      <c r="D82" s="37">
        <f>IF(($P$10-SUM($D$9:D81))&gt;0,$AA$10,0)</f>
        <v>0</v>
      </c>
      <c r="E82" s="38">
        <f>ROUND(((P$9-SUM(C$9:C81))*P$14/100)/12,0)</f>
        <v>0</v>
      </c>
      <c r="F82" s="39">
        <f t="shared" si="9"/>
        <v>0</v>
      </c>
      <c r="G82" s="148"/>
      <c r="H82" s="149"/>
      <c r="I82" s="40"/>
      <c r="J82" s="40"/>
      <c r="K82" s="40"/>
      <c r="L82" s="40"/>
      <c r="M82" s="41">
        <f t="shared" si="10"/>
        <v>0</v>
      </c>
      <c r="N82" s="43"/>
      <c r="X82" s="11"/>
      <c r="Y82" s="11"/>
      <c r="Z82" s="11"/>
      <c r="AA82" s="12"/>
    </row>
    <row r="83" spans="1:27" s="13" customFormat="1" ht="18.75" customHeight="1" x14ac:dyDescent="0.15">
      <c r="A83" s="34">
        <f t="shared" si="11"/>
        <v>0</v>
      </c>
      <c r="B83" s="35">
        <f t="shared" si="8"/>
        <v>0</v>
      </c>
      <c r="C83" s="36">
        <f>IF(($P$9-SUM($C$9:C82))&gt;0,$AA$9,0)</f>
        <v>0</v>
      </c>
      <c r="D83" s="37">
        <f>IF(($P$10-SUM($D$9:D82))&gt;0,$AA$10,0)</f>
        <v>0</v>
      </c>
      <c r="E83" s="38">
        <f>ROUND(((P$9-SUM(C$9:C82))*P$14/100)/12,0)</f>
        <v>0</v>
      </c>
      <c r="F83" s="39">
        <f t="shared" si="9"/>
        <v>0</v>
      </c>
      <c r="G83" s="148"/>
      <c r="H83" s="149"/>
      <c r="I83" s="40"/>
      <c r="J83" s="40"/>
      <c r="K83" s="40"/>
      <c r="L83" s="40"/>
      <c r="M83" s="41">
        <f t="shared" si="10"/>
        <v>0</v>
      </c>
      <c r="N83" s="43"/>
      <c r="X83" s="11"/>
      <c r="Y83" s="11"/>
      <c r="Z83" s="11"/>
      <c r="AA83" s="12"/>
    </row>
    <row r="84" spans="1:27" s="13" customFormat="1" ht="18.75" customHeight="1" x14ac:dyDescent="0.15">
      <c r="A84" s="34">
        <f t="shared" si="11"/>
        <v>0</v>
      </c>
      <c r="B84" s="35">
        <f t="shared" si="8"/>
        <v>0</v>
      </c>
      <c r="C84" s="36">
        <f>IF(($P$9-SUM($C$9:C83))&gt;0,$AA$9,0)</f>
        <v>0</v>
      </c>
      <c r="D84" s="37">
        <f>IF(($P$10-SUM($D$9:D83))&gt;0,$AA$10,0)</f>
        <v>0</v>
      </c>
      <c r="E84" s="38">
        <f>ROUND(((P$9-SUM(C$9:C83))*P$14/100)/12,0)</f>
        <v>0</v>
      </c>
      <c r="F84" s="39">
        <f t="shared" si="9"/>
        <v>0</v>
      </c>
      <c r="G84" s="148"/>
      <c r="H84" s="149"/>
      <c r="I84" s="40"/>
      <c r="J84" s="40"/>
      <c r="K84" s="40"/>
      <c r="L84" s="40"/>
      <c r="M84" s="41">
        <f t="shared" si="10"/>
        <v>0</v>
      </c>
      <c r="N84" s="43"/>
      <c r="X84" s="11"/>
      <c r="Y84" s="11"/>
      <c r="Z84" s="11"/>
      <c r="AA84" s="12"/>
    </row>
    <row r="85" spans="1:27" s="13" customFormat="1" ht="18.75" customHeight="1" x14ac:dyDescent="0.15">
      <c r="A85" s="34">
        <f t="shared" si="11"/>
        <v>0</v>
      </c>
      <c r="B85" s="35">
        <f t="shared" si="8"/>
        <v>0</v>
      </c>
      <c r="C85" s="36">
        <f>IF(($P$9-SUM($C$9:C84))&gt;0,$AA$9,0)</f>
        <v>0</v>
      </c>
      <c r="D85" s="37">
        <f>IF(($P$10-SUM($D$9:D84))&gt;0,$AA$10,0)</f>
        <v>0</v>
      </c>
      <c r="E85" s="38">
        <f>ROUND(((P$9-SUM(C$9:C84))*P$14/100)/12,0)</f>
        <v>0</v>
      </c>
      <c r="F85" s="39">
        <f t="shared" si="9"/>
        <v>0</v>
      </c>
      <c r="G85" s="148"/>
      <c r="H85" s="149"/>
      <c r="I85" s="40"/>
      <c r="J85" s="40"/>
      <c r="K85" s="40"/>
      <c r="L85" s="40"/>
      <c r="M85" s="41">
        <f t="shared" si="10"/>
        <v>0</v>
      </c>
      <c r="N85" s="43"/>
      <c r="X85" s="11"/>
      <c r="Y85" s="11"/>
      <c r="Z85" s="11"/>
      <c r="AA85" s="12"/>
    </row>
    <row r="86" spans="1:27" s="13" customFormat="1" ht="18.75" customHeight="1" x14ac:dyDescent="0.15">
      <c r="A86" s="34">
        <f t="shared" si="11"/>
        <v>0</v>
      </c>
      <c r="B86" s="35">
        <f t="shared" si="8"/>
        <v>0</v>
      </c>
      <c r="C86" s="36">
        <f>IF(($P$9-SUM($C$9:C85))&gt;0,$AA$9,0)</f>
        <v>0</v>
      </c>
      <c r="D86" s="37">
        <f>IF(($P$10-SUM($D$9:D85))&gt;0,$AA$10,0)</f>
        <v>0</v>
      </c>
      <c r="E86" s="38">
        <f>ROUND(((P$9-SUM(C$9:C85))*P$14/100)/12,0)</f>
        <v>0</v>
      </c>
      <c r="F86" s="39">
        <f t="shared" si="9"/>
        <v>0</v>
      </c>
      <c r="G86" s="148"/>
      <c r="H86" s="149"/>
      <c r="I86" s="40"/>
      <c r="J86" s="40"/>
      <c r="K86" s="40"/>
      <c r="L86" s="40"/>
      <c r="M86" s="41">
        <f t="shared" si="10"/>
        <v>0</v>
      </c>
      <c r="N86" s="43"/>
      <c r="X86" s="11"/>
      <c r="Y86" s="11"/>
      <c r="Z86" s="11"/>
      <c r="AA86" s="12"/>
    </row>
    <row r="87" spans="1:27" s="13" customFormat="1" ht="18.75" customHeight="1" x14ac:dyDescent="0.15">
      <c r="A87" s="34">
        <f t="shared" si="11"/>
        <v>0</v>
      </c>
      <c r="B87" s="35">
        <f t="shared" si="8"/>
        <v>0</v>
      </c>
      <c r="C87" s="36">
        <f>IF(($P$9-SUM($C$9:C86))&gt;0,$AA$9,0)</f>
        <v>0</v>
      </c>
      <c r="D87" s="37">
        <f>IF(($P$10-SUM($D$9:D86))&gt;0,$AA$10,0)</f>
        <v>0</v>
      </c>
      <c r="E87" s="38">
        <f>ROUND(((P$9-SUM(C$9:C86))*P$14/100)/12,0)</f>
        <v>0</v>
      </c>
      <c r="F87" s="39">
        <f t="shared" si="9"/>
        <v>0</v>
      </c>
      <c r="G87" s="148"/>
      <c r="H87" s="149"/>
      <c r="I87" s="40"/>
      <c r="J87" s="40"/>
      <c r="K87" s="40"/>
      <c r="L87" s="40"/>
      <c r="M87" s="41">
        <f t="shared" si="10"/>
        <v>0</v>
      </c>
      <c r="N87" s="43"/>
      <c r="X87" s="11"/>
      <c r="Y87" s="11"/>
      <c r="Z87" s="11"/>
      <c r="AA87" s="12"/>
    </row>
    <row r="88" spans="1:27" s="13" customFormat="1" ht="18.75" customHeight="1" x14ac:dyDescent="0.15">
      <c r="A88" s="34">
        <f t="shared" si="11"/>
        <v>0</v>
      </c>
      <c r="B88" s="35">
        <f t="shared" si="8"/>
        <v>0</v>
      </c>
      <c r="C88" s="36">
        <f>IF(($P$9-SUM($C$9:C87))&gt;0,$AA$9,0)</f>
        <v>0</v>
      </c>
      <c r="D88" s="37">
        <f>IF(($P$10-SUM($D$9:D87))&gt;0,$AA$10,0)</f>
        <v>0</v>
      </c>
      <c r="E88" s="38">
        <f>ROUND(((P$9-SUM(C$9:C87))*P$14/100)/12,0)</f>
        <v>0</v>
      </c>
      <c r="F88" s="39">
        <f t="shared" si="9"/>
        <v>0</v>
      </c>
      <c r="G88" s="148"/>
      <c r="H88" s="149"/>
      <c r="I88" s="40"/>
      <c r="J88" s="40"/>
      <c r="K88" s="40"/>
      <c r="L88" s="40"/>
      <c r="M88" s="41">
        <f t="shared" si="10"/>
        <v>0</v>
      </c>
      <c r="N88" s="43"/>
      <c r="X88" s="11"/>
      <c r="Y88" s="11"/>
      <c r="Z88" s="11"/>
      <c r="AA88" s="12"/>
    </row>
    <row r="89" spans="1:27" s="13" customFormat="1" ht="18.75" customHeight="1" x14ac:dyDescent="0.15">
      <c r="A89" s="34">
        <f t="shared" si="11"/>
        <v>0</v>
      </c>
      <c r="B89" s="35">
        <f t="shared" si="8"/>
        <v>0</v>
      </c>
      <c r="C89" s="36">
        <f>IF(($P$9-SUM($C$9:C88))&gt;0,$AA$9,0)</f>
        <v>0</v>
      </c>
      <c r="D89" s="37">
        <f>IF(($P$10-SUM($D$9:D88))&gt;0,$AA$10,0)</f>
        <v>0</v>
      </c>
      <c r="E89" s="38">
        <f>ROUND(((P$9-SUM(C$9:C88))*P$14/100)/12,0)</f>
        <v>0</v>
      </c>
      <c r="F89" s="39">
        <f t="shared" si="9"/>
        <v>0</v>
      </c>
      <c r="G89" s="148"/>
      <c r="H89" s="149"/>
      <c r="I89" s="40"/>
      <c r="J89" s="40"/>
      <c r="K89" s="40"/>
      <c r="L89" s="40"/>
      <c r="M89" s="41">
        <f t="shared" si="10"/>
        <v>0</v>
      </c>
      <c r="N89" s="43"/>
      <c r="X89" s="11"/>
      <c r="Y89" s="11"/>
      <c r="Z89" s="11"/>
      <c r="AA89" s="12"/>
    </row>
    <row r="90" spans="1:27" s="13" customFormat="1" ht="18.75" customHeight="1" x14ac:dyDescent="0.15">
      <c r="A90" s="34">
        <f t="shared" si="11"/>
        <v>0</v>
      </c>
      <c r="B90" s="35">
        <f t="shared" si="8"/>
        <v>0</v>
      </c>
      <c r="C90" s="36">
        <f>IF(($P$9-SUM($C$9:C89))&gt;0,$AA$9,0)</f>
        <v>0</v>
      </c>
      <c r="D90" s="37">
        <f>IF(($P$10-SUM($D$9:D89))&gt;0,$AA$10,0)</f>
        <v>0</v>
      </c>
      <c r="E90" s="38">
        <f>ROUND(((P$9-SUM(C$9:C89))*P$14/100)/12,0)</f>
        <v>0</v>
      </c>
      <c r="F90" s="39">
        <f t="shared" si="9"/>
        <v>0</v>
      </c>
      <c r="G90" s="44" t="s">
        <v>15</v>
      </c>
      <c r="H90" s="45">
        <f>SUM(F81:F92)</f>
        <v>0</v>
      </c>
      <c r="I90" s="40"/>
      <c r="J90" s="40"/>
      <c r="K90" s="40"/>
      <c r="L90" s="40"/>
      <c r="M90" s="41">
        <f t="shared" si="10"/>
        <v>0</v>
      </c>
      <c r="N90" s="43"/>
      <c r="X90" s="11"/>
      <c r="Y90" s="11"/>
      <c r="Z90" s="11"/>
      <c r="AA90" s="12"/>
    </row>
    <row r="91" spans="1:27" s="13" customFormat="1" ht="18.75" customHeight="1" x14ac:dyDescent="0.15">
      <c r="A91" s="34">
        <f t="shared" si="11"/>
        <v>0</v>
      </c>
      <c r="B91" s="35">
        <f t="shared" si="8"/>
        <v>0</v>
      </c>
      <c r="C91" s="36">
        <f>IF(($P$9-SUM($C$9:C90))&gt;0,$AA$9,0)</f>
        <v>0</v>
      </c>
      <c r="D91" s="37">
        <f>IF(($P$10-SUM($D$9:D90))&gt;0,$AA$10,0)</f>
        <v>0</v>
      </c>
      <c r="E91" s="38">
        <f>ROUND(((P$9-SUM(C$9:C90))*P$14/100)/12,0)</f>
        <v>0</v>
      </c>
      <c r="F91" s="39">
        <f t="shared" si="9"/>
        <v>0</v>
      </c>
      <c r="G91" s="48" t="s">
        <v>47</v>
      </c>
      <c r="H91" s="49">
        <f>SUM(B81:B92)</f>
        <v>0</v>
      </c>
      <c r="I91" s="40"/>
      <c r="J91" s="40"/>
      <c r="K91" s="40"/>
      <c r="L91" s="40"/>
      <c r="M91" s="41">
        <f t="shared" si="10"/>
        <v>0</v>
      </c>
      <c r="N91" s="43"/>
      <c r="X91" s="11"/>
      <c r="Y91" s="11"/>
      <c r="Z91" s="11"/>
      <c r="AA91" s="12"/>
    </row>
    <row r="92" spans="1:27" s="13" customFormat="1" ht="18.75" customHeight="1" x14ac:dyDescent="0.15">
      <c r="A92" s="55">
        <f t="shared" si="11"/>
        <v>0</v>
      </c>
      <c r="B92" s="56">
        <f t="shared" si="8"/>
        <v>0</v>
      </c>
      <c r="C92" s="57">
        <f>IF(($P$9-SUM($C$9:C91))&gt;0,$AA$9,0)</f>
        <v>0</v>
      </c>
      <c r="D92" s="58">
        <f>IF(($P$10-SUM($D$9:D91))&gt;0,$AA$10,0)</f>
        <v>0</v>
      </c>
      <c r="E92" s="59">
        <f>ROUND(((P$9-SUM(C$9:C91))*P$14/100)/12,0)</f>
        <v>0</v>
      </c>
      <c r="F92" s="60">
        <f t="shared" si="9"/>
        <v>0</v>
      </c>
      <c r="G92" s="61" t="s">
        <v>50</v>
      </c>
      <c r="H92" s="62">
        <f>SUM(E81:E92)</f>
        <v>0</v>
      </c>
      <c r="I92" s="63"/>
      <c r="J92" s="63"/>
      <c r="K92" s="63"/>
      <c r="L92" s="63"/>
      <c r="M92" s="64">
        <f t="shared" si="10"/>
        <v>0</v>
      </c>
      <c r="N92" s="43"/>
      <c r="X92" s="11"/>
      <c r="Y92" s="11"/>
      <c r="Z92" s="11"/>
      <c r="AA92" s="12"/>
    </row>
    <row r="93" spans="1:27" s="13" customFormat="1" ht="18.75" customHeight="1" x14ac:dyDescent="0.15">
      <c r="A93" s="24">
        <f t="shared" si="11"/>
        <v>0</v>
      </c>
      <c r="B93" s="25">
        <f t="shared" si="8"/>
        <v>0</v>
      </c>
      <c r="C93" s="26">
        <f>IF(($P$9-SUM($C$9:C92))&gt;0,$AA$9,0)</f>
        <v>0</v>
      </c>
      <c r="D93" s="27">
        <f>IF(($P$10-SUM($D$9:D92))&gt;0,$AA$10,0)</f>
        <v>0</v>
      </c>
      <c r="E93" s="66">
        <f>ROUND(((P$9-SUM(C$9:C92))*P$14/100)/12,0)</f>
        <v>0</v>
      </c>
      <c r="F93" s="29">
        <f t="shared" si="9"/>
        <v>0</v>
      </c>
      <c r="G93" s="146" t="s">
        <v>67</v>
      </c>
      <c r="H93" s="147"/>
      <c r="I93" s="30"/>
      <c r="J93" s="30"/>
      <c r="K93" s="30"/>
      <c r="L93" s="30"/>
      <c r="M93" s="32">
        <f t="shared" si="10"/>
        <v>0</v>
      </c>
      <c r="N93" s="43"/>
      <c r="X93" s="11"/>
      <c r="Y93" s="11"/>
      <c r="Z93" s="11"/>
      <c r="AA93" s="12"/>
    </row>
    <row r="94" spans="1:27" s="13" customFormat="1" ht="18.75" customHeight="1" x14ac:dyDescent="0.15">
      <c r="A94" s="34">
        <f t="shared" si="11"/>
        <v>0</v>
      </c>
      <c r="B94" s="35">
        <f t="shared" si="8"/>
        <v>0</v>
      </c>
      <c r="C94" s="36">
        <f>IF(($P$9-SUM($C$9:C93))&gt;0,$AA$9,0)</f>
        <v>0</v>
      </c>
      <c r="D94" s="37">
        <f>IF(($P$10-SUM($D$9:D93))&gt;0,$AA$10,0)</f>
        <v>0</v>
      </c>
      <c r="E94" s="38">
        <f>ROUND(((P$9-SUM(C$9:C93))*P$14/100)/12,0)</f>
        <v>0</v>
      </c>
      <c r="F94" s="39">
        <f t="shared" si="9"/>
        <v>0</v>
      </c>
      <c r="G94" s="148"/>
      <c r="H94" s="149"/>
      <c r="I94" s="40"/>
      <c r="J94" s="40"/>
      <c r="K94" s="40"/>
      <c r="L94" s="40"/>
      <c r="M94" s="41">
        <f t="shared" si="10"/>
        <v>0</v>
      </c>
      <c r="N94" s="43"/>
      <c r="X94" s="11"/>
      <c r="Y94" s="11"/>
      <c r="Z94" s="11"/>
      <c r="AA94" s="12"/>
    </row>
    <row r="95" spans="1:27" s="13" customFormat="1" ht="18.75" customHeight="1" x14ac:dyDescent="0.15">
      <c r="A95" s="34">
        <f t="shared" si="11"/>
        <v>0</v>
      </c>
      <c r="B95" s="35">
        <f t="shared" si="8"/>
        <v>0</v>
      </c>
      <c r="C95" s="36">
        <f>IF(($P$9-SUM($C$9:C94))&gt;0,$AA$9,0)</f>
        <v>0</v>
      </c>
      <c r="D95" s="37">
        <f>IF(($P$10-SUM($D$9:D94))&gt;0,$AA$10,0)</f>
        <v>0</v>
      </c>
      <c r="E95" s="38">
        <f>ROUND(((P$9-SUM(C$9:C94))*P$14/100)/12,0)</f>
        <v>0</v>
      </c>
      <c r="F95" s="39">
        <f t="shared" si="9"/>
        <v>0</v>
      </c>
      <c r="G95" s="148"/>
      <c r="H95" s="149"/>
      <c r="I95" s="40"/>
      <c r="J95" s="40"/>
      <c r="K95" s="40"/>
      <c r="L95" s="40"/>
      <c r="M95" s="41">
        <f t="shared" si="10"/>
        <v>0</v>
      </c>
      <c r="N95" s="43"/>
      <c r="X95" s="11"/>
      <c r="Y95" s="11"/>
      <c r="Z95" s="11"/>
      <c r="AA95" s="12"/>
    </row>
    <row r="96" spans="1:27" s="13" customFormat="1" ht="18.75" customHeight="1" x14ac:dyDescent="0.15">
      <c r="A96" s="34">
        <f t="shared" si="11"/>
        <v>0</v>
      </c>
      <c r="B96" s="35">
        <f t="shared" si="8"/>
        <v>0</v>
      </c>
      <c r="C96" s="36">
        <f>IF(($P$9-SUM($C$9:C95))&gt;0,$AA$9,0)</f>
        <v>0</v>
      </c>
      <c r="D96" s="37">
        <f>IF(($P$10-SUM($D$9:D95))&gt;0,$AA$10,0)</f>
        <v>0</v>
      </c>
      <c r="E96" s="38">
        <f>ROUND(((P$9-SUM(C$9:C95))*P$14/100)/12,0)</f>
        <v>0</v>
      </c>
      <c r="F96" s="39">
        <f t="shared" si="9"/>
        <v>0</v>
      </c>
      <c r="G96" s="148"/>
      <c r="H96" s="149"/>
      <c r="I96" s="40"/>
      <c r="J96" s="40"/>
      <c r="K96" s="40"/>
      <c r="L96" s="40"/>
      <c r="M96" s="41">
        <f t="shared" si="10"/>
        <v>0</v>
      </c>
      <c r="N96" s="43"/>
      <c r="X96" s="11"/>
      <c r="Y96" s="11"/>
      <c r="Z96" s="11"/>
      <c r="AA96" s="12"/>
    </row>
    <row r="97" spans="1:27" s="13" customFormat="1" ht="18.75" customHeight="1" x14ac:dyDescent="0.15">
      <c r="A97" s="34">
        <f t="shared" si="11"/>
        <v>0</v>
      </c>
      <c r="B97" s="35">
        <f t="shared" si="8"/>
        <v>0</v>
      </c>
      <c r="C97" s="36">
        <f>IF(($P$9-SUM($C$9:C96))&gt;0,$AA$9,0)</f>
        <v>0</v>
      </c>
      <c r="D97" s="37">
        <f>IF(($P$10-SUM($D$9:D96))&gt;0,$AA$10,0)</f>
        <v>0</v>
      </c>
      <c r="E97" s="38">
        <f>ROUND(((P$9-SUM(C$9:C96))*P$14/100)/12,0)</f>
        <v>0</v>
      </c>
      <c r="F97" s="39">
        <f t="shared" si="9"/>
        <v>0</v>
      </c>
      <c r="G97" s="148"/>
      <c r="H97" s="149"/>
      <c r="I97" s="40"/>
      <c r="J97" s="40"/>
      <c r="K97" s="40"/>
      <c r="L97" s="40"/>
      <c r="M97" s="41">
        <f t="shared" si="10"/>
        <v>0</v>
      </c>
      <c r="N97" s="43"/>
      <c r="X97" s="11"/>
      <c r="Y97" s="11"/>
      <c r="Z97" s="11"/>
      <c r="AA97" s="12"/>
    </row>
    <row r="98" spans="1:27" s="13" customFormat="1" ht="18.75" customHeight="1" x14ac:dyDescent="0.15">
      <c r="A98" s="34">
        <f t="shared" si="11"/>
        <v>0</v>
      </c>
      <c r="B98" s="35">
        <f t="shared" si="8"/>
        <v>0</v>
      </c>
      <c r="C98" s="36">
        <f>IF(($P$9-SUM($C$9:C97))&gt;0,$AA$9,0)</f>
        <v>0</v>
      </c>
      <c r="D98" s="37">
        <f>IF(($P$10-SUM($D$9:D97))&gt;0,$AA$10,0)</f>
        <v>0</v>
      </c>
      <c r="E98" s="38">
        <f>ROUND(((P$9-SUM(C$9:C97))*P$14/100)/12,0)</f>
        <v>0</v>
      </c>
      <c r="F98" s="39">
        <f t="shared" si="9"/>
        <v>0</v>
      </c>
      <c r="G98" s="148"/>
      <c r="H98" s="149"/>
      <c r="I98" s="40"/>
      <c r="J98" s="40"/>
      <c r="K98" s="40"/>
      <c r="L98" s="40"/>
      <c r="M98" s="41">
        <f t="shared" si="10"/>
        <v>0</v>
      </c>
      <c r="N98" s="43"/>
      <c r="X98" s="11"/>
      <c r="Y98" s="11"/>
      <c r="Z98" s="11"/>
      <c r="AA98" s="12"/>
    </row>
    <row r="99" spans="1:27" s="13" customFormat="1" ht="18.75" customHeight="1" x14ac:dyDescent="0.15">
      <c r="A99" s="34">
        <f t="shared" si="11"/>
        <v>0</v>
      </c>
      <c r="B99" s="35">
        <f t="shared" si="8"/>
        <v>0</v>
      </c>
      <c r="C99" s="36">
        <f>IF(($P$9-SUM($C$9:C98))&gt;0,$AA$9,0)</f>
        <v>0</v>
      </c>
      <c r="D99" s="37">
        <f>IF(($P$10-SUM($D$9:D98))&gt;0,$AA$10,0)</f>
        <v>0</v>
      </c>
      <c r="E99" s="38">
        <f>ROUND(((P$9-SUM(C$9:C98))*P$14/100)/12,0)</f>
        <v>0</v>
      </c>
      <c r="F99" s="39">
        <f t="shared" si="9"/>
        <v>0</v>
      </c>
      <c r="G99" s="148"/>
      <c r="H99" s="149"/>
      <c r="I99" s="40"/>
      <c r="J99" s="40"/>
      <c r="K99" s="40"/>
      <c r="L99" s="40"/>
      <c r="M99" s="41">
        <f t="shared" si="10"/>
        <v>0</v>
      </c>
      <c r="N99" s="43"/>
      <c r="X99" s="11"/>
      <c r="Y99" s="11"/>
      <c r="Z99" s="11"/>
      <c r="AA99" s="12"/>
    </row>
    <row r="100" spans="1:27" s="13" customFormat="1" ht="18.75" customHeight="1" x14ac:dyDescent="0.15">
      <c r="A100" s="34">
        <f t="shared" si="11"/>
        <v>0</v>
      </c>
      <c r="B100" s="35">
        <f t="shared" si="8"/>
        <v>0</v>
      </c>
      <c r="C100" s="36">
        <f>IF(($P$9-SUM($C$9:C99))&gt;0,$AA$9,0)</f>
        <v>0</v>
      </c>
      <c r="D100" s="37">
        <f>IF(($P$10-SUM($D$9:D99))&gt;0,$AA$10,0)</f>
        <v>0</v>
      </c>
      <c r="E100" s="38">
        <f>ROUND(((P$9-SUM(C$9:C99))*P$14/100)/12,0)</f>
        <v>0</v>
      </c>
      <c r="F100" s="39">
        <f t="shared" si="9"/>
        <v>0</v>
      </c>
      <c r="G100" s="148"/>
      <c r="H100" s="149"/>
      <c r="I100" s="40"/>
      <c r="J100" s="40"/>
      <c r="K100" s="40"/>
      <c r="L100" s="40"/>
      <c r="M100" s="41">
        <f t="shared" si="10"/>
        <v>0</v>
      </c>
      <c r="N100" s="43"/>
      <c r="X100" s="11"/>
      <c r="Y100" s="11"/>
      <c r="Z100" s="11"/>
      <c r="AA100" s="12"/>
    </row>
    <row r="101" spans="1:27" s="13" customFormat="1" ht="18.75" customHeight="1" x14ac:dyDescent="0.15">
      <c r="A101" s="34">
        <f t="shared" si="11"/>
        <v>0</v>
      </c>
      <c r="B101" s="35">
        <f t="shared" si="8"/>
        <v>0</v>
      </c>
      <c r="C101" s="36">
        <f>IF(($P$9-SUM($C$9:C100))&gt;0,$AA$9,0)</f>
        <v>0</v>
      </c>
      <c r="D101" s="37">
        <f>IF(($P$10-SUM($D$9:D100))&gt;0,$AA$10,0)</f>
        <v>0</v>
      </c>
      <c r="E101" s="38">
        <f>ROUND(((P$9-SUM(C$9:C100))*P$14/100)/12,0)</f>
        <v>0</v>
      </c>
      <c r="F101" s="39">
        <f t="shared" si="9"/>
        <v>0</v>
      </c>
      <c r="G101" s="148"/>
      <c r="H101" s="149"/>
      <c r="I101" s="40"/>
      <c r="J101" s="40"/>
      <c r="K101" s="40"/>
      <c r="L101" s="40"/>
      <c r="M101" s="41">
        <f t="shared" si="10"/>
        <v>0</v>
      </c>
      <c r="N101" s="43"/>
      <c r="X101" s="11"/>
      <c r="Y101" s="11"/>
      <c r="Z101" s="11"/>
      <c r="AA101" s="12"/>
    </row>
    <row r="102" spans="1:27" s="13" customFormat="1" ht="18.75" customHeight="1" x14ac:dyDescent="0.15">
      <c r="A102" s="34">
        <f t="shared" si="11"/>
        <v>0</v>
      </c>
      <c r="B102" s="35">
        <f t="shared" si="8"/>
        <v>0</v>
      </c>
      <c r="C102" s="36">
        <f>IF(($P$9-SUM($C$9:C101))&gt;0,$AA$9,0)</f>
        <v>0</v>
      </c>
      <c r="D102" s="37">
        <f>IF(($P$10-SUM($D$9:D101))&gt;0,$AA$10,0)</f>
        <v>0</v>
      </c>
      <c r="E102" s="38">
        <f>ROUND(((P$9-SUM(C$9:C101))*P$14/100)/12,0)</f>
        <v>0</v>
      </c>
      <c r="F102" s="39">
        <f t="shared" si="9"/>
        <v>0</v>
      </c>
      <c r="G102" s="44" t="s">
        <v>15</v>
      </c>
      <c r="H102" s="45">
        <f>SUM(F93:F104)</f>
        <v>0</v>
      </c>
      <c r="I102" s="40"/>
      <c r="J102" s="40"/>
      <c r="K102" s="40"/>
      <c r="L102" s="40"/>
      <c r="M102" s="41">
        <f t="shared" si="10"/>
        <v>0</v>
      </c>
      <c r="N102" s="43"/>
      <c r="X102" s="11"/>
      <c r="Y102" s="11"/>
      <c r="Z102" s="11"/>
      <c r="AA102" s="12"/>
    </row>
    <row r="103" spans="1:27" s="13" customFormat="1" ht="18.75" customHeight="1" x14ac:dyDescent="0.15">
      <c r="A103" s="34">
        <f t="shared" si="11"/>
        <v>0</v>
      </c>
      <c r="B103" s="35">
        <f t="shared" si="8"/>
        <v>0</v>
      </c>
      <c r="C103" s="36">
        <f>IF(($P$9-SUM($C$9:C102))&gt;0,$AA$9,0)</f>
        <v>0</v>
      </c>
      <c r="D103" s="37">
        <f>IF(($P$10-SUM($D$9:D102))&gt;0,$AA$10,0)</f>
        <v>0</v>
      </c>
      <c r="E103" s="38">
        <f>ROUND(((P$9-SUM(C$9:C102))*P$14/100)/12,0)</f>
        <v>0</v>
      </c>
      <c r="F103" s="39">
        <f t="shared" si="9"/>
        <v>0</v>
      </c>
      <c r="G103" s="48" t="s">
        <v>47</v>
      </c>
      <c r="H103" s="49">
        <f>SUM(B93:B104)</f>
        <v>0</v>
      </c>
      <c r="I103" s="40"/>
      <c r="J103" s="40"/>
      <c r="K103" s="40"/>
      <c r="L103" s="40"/>
      <c r="M103" s="41">
        <f t="shared" si="10"/>
        <v>0</v>
      </c>
      <c r="N103" s="43"/>
      <c r="X103" s="11"/>
      <c r="Y103" s="11"/>
      <c r="Z103" s="11"/>
      <c r="AA103" s="12"/>
    </row>
    <row r="104" spans="1:27" s="13" customFormat="1" ht="18.75" customHeight="1" x14ac:dyDescent="0.15">
      <c r="A104" s="55">
        <f t="shared" si="11"/>
        <v>0</v>
      </c>
      <c r="B104" s="56">
        <f t="shared" si="8"/>
        <v>0</v>
      </c>
      <c r="C104" s="57">
        <f>IF(($P$9-SUM($C$9:C103))&gt;0,$AA$9,0)</f>
        <v>0</v>
      </c>
      <c r="D104" s="58">
        <f>IF(($P$10-SUM($D$9:D103))&gt;0,$AA$10,0)</f>
        <v>0</v>
      </c>
      <c r="E104" s="59">
        <f>ROUND(((P$9-SUM(C$9:C103))*P$14/100)/12,0)</f>
        <v>0</v>
      </c>
      <c r="F104" s="60">
        <f t="shared" si="9"/>
        <v>0</v>
      </c>
      <c r="G104" s="61" t="s">
        <v>50</v>
      </c>
      <c r="H104" s="62">
        <f>SUM(E93:E104)</f>
        <v>0</v>
      </c>
      <c r="I104" s="63"/>
      <c r="J104" s="63"/>
      <c r="K104" s="63"/>
      <c r="L104" s="63"/>
      <c r="M104" s="64">
        <f t="shared" si="10"/>
        <v>0</v>
      </c>
      <c r="N104" s="43"/>
      <c r="X104" s="11"/>
      <c r="Y104" s="11"/>
      <c r="Z104" s="11"/>
      <c r="AA104" s="12"/>
    </row>
    <row r="105" spans="1:27" s="13" customFormat="1" ht="18.75" customHeight="1" x14ac:dyDescent="0.15">
      <c r="A105" s="24">
        <f t="shared" si="11"/>
        <v>0</v>
      </c>
      <c r="B105" s="25">
        <f t="shared" si="8"/>
        <v>0</v>
      </c>
      <c r="C105" s="26">
        <f>IF(($P$9-SUM($C$9:C104))&gt;0,$AA$9,0)</f>
        <v>0</v>
      </c>
      <c r="D105" s="27">
        <f>IF(($P$10-SUM($D$9:D104))&gt;0,$AA$10,0)</f>
        <v>0</v>
      </c>
      <c r="E105" s="66">
        <f>ROUND(((P$9-SUM(C$9:C104))*P$14/100)/12,0)</f>
        <v>0</v>
      </c>
      <c r="F105" s="29">
        <f t="shared" si="9"/>
        <v>0</v>
      </c>
      <c r="G105" s="146" t="s">
        <v>68</v>
      </c>
      <c r="H105" s="147"/>
      <c r="I105" s="30"/>
      <c r="J105" s="30"/>
      <c r="K105" s="30"/>
      <c r="L105" s="30"/>
      <c r="M105" s="32">
        <f t="shared" si="10"/>
        <v>0</v>
      </c>
      <c r="N105" s="43"/>
      <c r="X105" s="11"/>
      <c r="Y105" s="11"/>
      <c r="Z105" s="11"/>
      <c r="AA105" s="12"/>
    </row>
    <row r="106" spans="1:27" s="13" customFormat="1" ht="18.75" customHeight="1" x14ac:dyDescent="0.15">
      <c r="A106" s="34">
        <f t="shared" si="11"/>
        <v>0</v>
      </c>
      <c r="B106" s="35">
        <f t="shared" si="8"/>
        <v>0</v>
      </c>
      <c r="C106" s="36">
        <f>IF(($P$9-SUM($C$9:C105))&gt;0,$AA$9,0)</f>
        <v>0</v>
      </c>
      <c r="D106" s="37">
        <f>IF(($P$10-SUM($D$9:D105))&gt;0,$AA$10,0)</f>
        <v>0</v>
      </c>
      <c r="E106" s="38">
        <f>ROUND(((P$9-SUM(C$9:C105))*P$14/100)/12,0)</f>
        <v>0</v>
      </c>
      <c r="F106" s="39">
        <f t="shared" si="9"/>
        <v>0</v>
      </c>
      <c r="G106" s="148"/>
      <c r="H106" s="149"/>
      <c r="I106" s="40"/>
      <c r="J106" s="40"/>
      <c r="K106" s="40"/>
      <c r="L106" s="40"/>
      <c r="M106" s="41">
        <f t="shared" si="10"/>
        <v>0</v>
      </c>
      <c r="N106" s="43"/>
      <c r="X106" s="11"/>
      <c r="Y106" s="11"/>
      <c r="Z106" s="11"/>
      <c r="AA106" s="12"/>
    </row>
    <row r="107" spans="1:27" s="13" customFormat="1" ht="18.75" customHeight="1" x14ac:dyDescent="0.15">
      <c r="A107" s="34">
        <f t="shared" si="11"/>
        <v>0</v>
      </c>
      <c r="B107" s="35">
        <f t="shared" si="8"/>
        <v>0</v>
      </c>
      <c r="C107" s="36">
        <f>IF(($P$9-SUM($C$9:C106))&gt;0,$AA$9,0)</f>
        <v>0</v>
      </c>
      <c r="D107" s="37">
        <f>IF(($P$10-SUM($D$9:D106))&gt;0,$AA$10,0)</f>
        <v>0</v>
      </c>
      <c r="E107" s="38">
        <f>ROUND(((P$9-SUM(C$9:C106))*P$14/100)/12,0)</f>
        <v>0</v>
      </c>
      <c r="F107" s="39">
        <f t="shared" si="9"/>
        <v>0</v>
      </c>
      <c r="G107" s="148"/>
      <c r="H107" s="149"/>
      <c r="I107" s="40"/>
      <c r="J107" s="40"/>
      <c r="K107" s="40"/>
      <c r="L107" s="40"/>
      <c r="M107" s="41">
        <f t="shared" si="10"/>
        <v>0</v>
      </c>
      <c r="N107" s="43"/>
      <c r="X107" s="11"/>
      <c r="Y107" s="11"/>
      <c r="Z107" s="11"/>
      <c r="AA107" s="12"/>
    </row>
    <row r="108" spans="1:27" s="13" customFormat="1" ht="18.75" customHeight="1" x14ac:dyDescent="0.15">
      <c r="A108" s="34">
        <f t="shared" si="11"/>
        <v>0</v>
      </c>
      <c r="B108" s="35">
        <f t="shared" si="8"/>
        <v>0</v>
      </c>
      <c r="C108" s="36">
        <f>IF(($P$9-SUM($C$9:C107))&gt;0,$AA$9,0)</f>
        <v>0</v>
      </c>
      <c r="D108" s="37">
        <f>IF(($P$10-SUM($D$9:D107))&gt;0,$AA$10,0)</f>
        <v>0</v>
      </c>
      <c r="E108" s="38">
        <f>ROUND(((P$9-SUM(C$9:C107))*P$14/100)/12,0)</f>
        <v>0</v>
      </c>
      <c r="F108" s="39">
        <f t="shared" si="9"/>
        <v>0</v>
      </c>
      <c r="G108" s="148"/>
      <c r="H108" s="149"/>
      <c r="I108" s="40"/>
      <c r="J108" s="40"/>
      <c r="K108" s="40"/>
      <c r="L108" s="40"/>
      <c r="M108" s="41">
        <f t="shared" si="10"/>
        <v>0</v>
      </c>
      <c r="N108" s="43"/>
      <c r="X108" s="11"/>
      <c r="Y108" s="11"/>
      <c r="Z108" s="11"/>
      <c r="AA108" s="12"/>
    </row>
    <row r="109" spans="1:27" s="13" customFormat="1" ht="18.75" customHeight="1" x14ac:dyDescent="0.15">
      <c r="A109" s="34">
        <f t="shared" si="11"/>
        <v>0</v>
      </c>
      <c r="B109" s="35">
        <f t="shared" si="8"/>
        <v>0</v>
      </c>
      <c r="C109" s="36">
        <f>IF(($P$9-SUM($C$9:C108))&gt;0,$AA$9,0)</f>
        <v>0</v>
      </c>
      <c r="D109" s="37">
        <f>IF(($P$10-SUM($D$9:D108))&gt;0,$AA$10,0)</f>
        <v>0</v>
      </c>
      <c r="E109" s="38">
        <f>ROUND(((P$9-SUM(C$9:C108))*P$14/100)/12,0)</f>
        <v>0</v>
      </c>
      <c r="F109" s="39">
        <f t="shared" si="9"/>
        <v>0</v>
      </c>
      <c r="G109" s="148"/>
      <c r="H109" s="149"/>
      <c r="I109" s="40"/>
      <c r="J109" s="40"/>
      <c r="K109" s="40"/>
      <c r="L109" s="40"/>
      <c r="M109" s="41">
        <f t="shared" si="10"/>
        <v>0</v>
      </c>
      <c r="N109" s="43"/>
      <c r="X109" s="11"/>
      <c r="Y109" s="11"/>
      <c r="Z109" s="11"/>
      <c r="AA109" s="12"/>
    </row>
    <row r="110" spans="1:27" s="13" customFormat="1" ht="18.75" customHeight="1" x14ac:dyDescent="0.15">
      <c r="A110" s="34">
        <f t="shared" si="11"/>
        <v>0</v>
      </c>
      <c r="B110" s="35">
        <f t="shared" si="8"/>
        <v>0</v>
      </c>
      <c r="C110" s="36">
        <f>IF(($P$9-SUM($C$9:C109))&gt;0,$AA$9,0)</f>
        <v>0</v>
      </c>
      <c r="D110" s="37">
        <f>IF(($P$10-SUM($D$9:D109))&gt;0,$AA$10,0)</f>
        <v>0</v>
      </c>
      <c r="E110" s="38">
        <f>ROUND(((P$9-SUM(C$9:C109))*P$14/100)/12,0)</f>
        <v>0</v>
      </c>
      <c r="F110" s="39">
        <f t="shared" si="9"/>
        <v>0</v>
      </c>
      <c r="G110" s="148"/>
      <c r="H110" s="149"/>
      <c r="I110" s="40"/>
      <c r="J110" s="40"/>
      <c r="K110" s="40"/>
      <c r="L110" s="40"/>
      <c r="M110" s="41">
        <f t="shared" si="10"/>
        <v>0</v>
      </c>
      <c r="N110" s="43"/>
      <c r="X110" s="11"/>
      <c r="Y110" s="11"/>
      <c r="Z110" s="11"/>
      <c r="AA110" s="12"/>
    </row>
    <row r="111" spans="1:27" s="13" customFormat="1" ht="18.75" customHeight="1" x14ac:dyDescent="0.15">
      <c r="A111" s="34">
        <f t="shared" si="11"/>
        <v>0</v>
      </c>
      <c r="B111" s="35">
        <f t="shared" si="8"/>
        <v>0</v>
      </c>
      <c r="C111" s="36">
        <f>IF(($P$9-SUM($C$9:C110))&gt;0,$AA$9,0)</f>
        <v>0</v>
      </c>
      <c r="D111" s="37">
        <f>IF(($P$10-SUM($D$9:D110))&gt;0,$AA$10,0)</f>
        <v>0</v>
      </c>
      <c r="E111" s="38">
        <f>ROUND(((P$9-SUM(C$9:C110))*P$14/100)/12,0)</f>
        <v>0</v>
      </c>
      <c r="F111" s="39">
        <f t="shared" si="9"/>
        <v>0</v>
      </c>
      <c r="G111" s="148"/>
      <c r="H111" s="149"/>
      <c r="I111" s="40"/>
      <c r="J111" s="40"/>
      <c r="K111" s="40"/>
      <c r="L111" s="40"/>
      <c r="M111" s="41">
        <f t="shared" si="10"/>
        <v>0</v>
      </c>
      <c r="N111" s="43"/>
      <c r="X111" s="11"/>
      <c r="Y111" s="11"/>
      <c r="Z111" s="11"/>
      <c r="AA111" s="12"/>
    </row>
    <row r="112" spans="1:27" s="13" customFormat="1" ht="18.75" customHeight="1" x14ac:dyDescent="0.15">
      <c r="A112" s="34">
        <f t="shared" si="11"/>
        <v>0</v>
      </c>
      <c r="B112" s="35">
        <f t="shared" si="8"/>
        <v>0</v>
      </c>
      <c r="C112" s="36">
        <f>IF(($P$9-SUM($C$9:C111))&gt;0,$AA$9,0)</f>
        <v>0</v>
      </c>
      <c r="D112" s="37">
        <f>IF(($P$10-SUM($D$9:D111))&gt;0,$AA$10,0)</f>
        <v>0</v>
      </c>
      <c r="E112" s="38">
        <f>ROUND(((P$9-SUM(C$9:C111))*P$14/100)/12,0)</f>
        <v>0</v>
      </c>
      <c r="F112" s="39">
        <f t="shared" si="9"/>
        <v>0</v>
      </c>
      <c r="G112" s="148"/>
      <c r="H112" s="149"/>
      <c r="I112" s="40"/>
      <c r="J112" s="40"/>
      <c r="K112" s="40"/>
      <c r="L112" s="40"/>
      <c r="M112" s="41">
        <f t="shared" si="10"/>
        <v>0</v>
      </c>
      <c r="N112" s="43"/>
      <c r="X112" s="11"/>
      <c r="Y112" s="11"/>
      <c r="Z112" s="11"/>
      <c r="AA112" s="12"/>
    </row>
    <row r="113" spans="1:27" s="13" customFormat="1" ht="18.75" customHeight="1" x14ac:dyDescent="0.15">
      <c r="A113" s="34">
        <f t="shared" si="11"/>
        <v>0</v>
      </c>
      <c r="B113" s="35">
        <f t="shared" si="8"/>
        <v>0</v>
      </c>
      <c r="C113" s="36">
        <f>IF(($P$9-SUM($C$9:C112))&gt;0,$AA$9,0)</f>
        <v>0</v>
      </c>
      <c r="D113" s="37">
        <f>IF(($P$10-SUM($D$9:D112))&gt;0,$AA$10,0)</f>
        <v>0</v>
      </c>
      <c r="E113" s="38">
        <f>ROUND(((P$9-SUM(C$9:C112))*P$14/100)/12,0)</f>
        <v>0</v>
      </c>
      <c r="F113" s="39">
        <f t="shared" si="9"/>
        <v>0</v>
      </c>
      <c r="G113" s="148"/>
      <c r="H113" s="149"/>
      <c r="I113" s="40"/>
      <c r="J113" s="40"/>
      <c r="K113" s="40"/>
      <c r="L113" s="40"/>
      <c r="M113" s="41">
        <f t="shared" si="10"/>
        <v>0</v>
      </c>
      <c r="N113" s="43"/>
      <c r="X113" s="11"/>
      <c r="Y113" s="11"/>
      <c r="Z113" s="11"/>
      <c r="AA113" s="12"/>
    </row>
    <row r="114" spans="1:27" s="13" customFormat="1" ht="18.75" customHeight="1" x14ac:dyDescent="0.15">
      <c r="A114" s="34">
        <f t="shared" si="11"/>
        <v>0</v>
      </c>
      <c r="B114" s="35">
        <f t="shared" si="8"/>
        <v>0</v>
      </c>
      <c r="C114" s="36">
        <f>IF(($P$9-SUM($C$9:C113))&gt;0,$AA$9,0)</f>
        <v>0</v>
      </c>
      <c r="D114" s="37">
        <f>IF(($P$10-SUM($D$9:D113))&gt;0,$AA$10,0)</f>
        <v>0</v>
      </c>
      <c r="E114" s="38">
        <f>ROUND(((P$9-SUM(C$9:C113))*P$14/100)/12,0)</f>
        <v>0</v>
      </c>
      <c r="F114" s="39">
        <f t="shared" si="9"/>
        <v>0</v>
      </c>
      <c r="G114" s="44" t="s">
        <v>15</v>
      </c>
      <c r="H114" s="45">
        <f>SUM(F105:F116)</f>
        <v>0</v>
      </c>
      <c r="I114" s="40"/>
      <c r="J114" s="40"/>
      <c r="K114" s="40"/>
      <c r="L114" s="40"/>
      <c r="M114" s="41">
        <f t="shared" si="10"/>
        <v>0</v>
      </c>
      <c r="N114" s="43"/>
      <c r="X114" s="11"/>
      <c r="Y114" s="11"/>
      <c r="Z114" s="11"/>
      <c r="AA114" s="12"/>
    </row>
    <row r="115" spans="1:27" s="13" customFormat="1" ht="18.75" customHeight="1" x14ac:dyDescent="0.15">
      <c r="A115" s="34">
        <f t="shared" si="11"/>
        <v>0</v>
      </c>
      <c r="B115" s="35">
        <f t="shared" si="8"/>
        <v>0</v>
      </c>
      <c r="C115" s="36">
        <f>IF(($P$9-SUM($C$9:C114))&gt;0,$AA$9,0)</f>
        <v>0</v>
      </c>
      <c r="D115" s="37">
        <f>IF(($P$10-SUM($D$9:D114))&gt;0,$AA$10,0)</f>
        <v>0</v>
      </c>
      <c r="E115" s="38">
        <f>ROUND(((P$9-SUM(C$9:C114))*P$14/100)/12,0)</f>
        <v>0</v>
      </c>
      <c r="F115" s="39">
        <f t="shared" si="9"/>
        <v>0</v>
      </c>
      <c r="G115" s="48" t="s">
        <v>47</v>
      </c>
      <c r="H115" s="49">
        <f>SUM(B105:B116)</f>
        <v>0</v>
      </c>
      <c r="I115" s="40"/>
      <c r="J115" s="40"/>
      <c r="K115" s="40"/>
      <c r="L115" s="40"/>
      <c r="M115" s="41">
        <f t="shared" si="10"/>
        <v>0</v>
      </c>
      <c r="N115" s="43"/>
      <c r="X115" s="11"/>
      <c r="Y115" s="11"/>
      <c r="Z115" s="11"/>
      <c r="AA115" s="12"/>
    </row>
    <row r="116" spans="1:27" s="13" customFormat="1" ht="18.75" customHeight="1" x14ac:dyDescent="0.15">
      <c r="A116" s="55">
        <f t="shared" si="11"/>
        <v>0</v>
      </c>
      <c r="B116" s="56">
        <f t="shared" si="8"/>
        <v>0</v>
      </c>
      <c r="C116" s="57">
        <f>IF(($P$9-SUM($C$9:C115))&gt;0,$AA$9,0)</f>
        <v>0</v>
      </c>
      <c r="D116" s="58">
        <f>IF(($P$10-SUM($D$9:D115))&gt;0,$AA$10,0)</f>
        <v>0</v>
      </c>
      <c r="E116" s="59">
        <f>ROUND(((P$9-SUM(C$9:C115))*P$14/100)/12,0)</f>
        <v>0</v>
      </c>
      <c r="F116" s="60">
        <f t="shared" si="9"/>
        <v>0</v>
      </c>
      <c r="G116" s="61" t="s">
        <v>50</v>
      </c>
      <c r="H116" s="62">
        <f>SUM(E105:E116)</f>
        <v>0</v>
      </c>
      <c r="I116" s="63"/>
      <c r="J116" s="63"/>
      <c r="K116" s="63"/>
      <c r="L116" s="63"/>
      <c r="M116" s="64">
        <f t="shared" si="10"/>
        <v>0</v>
      </c>
      <c r="N116" s="43"/>
      <c r="X116" s="11"/>
      <c r="Y116" s="11"/>
      <c r="Z116" s="11"/>
      <c r="AA116" s="12"/>
    </row>
    <row r="117" spans="1:27" s="13" customFormat="1" ht="18.75" customHeight="1" x14ac:dyDescent="0.15">
      <c r="A117" s="24">
        <f t="shared" si="11"/>
        <v>0</v>
      </c>
      <c r="B117" s="25">
        <f t="shared" si="8"/>
        <v>0</v>
      </c>
      <c r="C117" s="26">
        <f>IF(($P$9-SUM($C$9:C116))&gt;0,$AA$9,0)</f>
        <v>0</v>
      </c>
      <c r="D117" s="27">
        <f>IF(($P$10-SUM($D$9:D116))&gt;0,$AA$10,0)</f>
        <v>0</v>
      </c>
      <c r="E117" s="66">
        <f>ROUND(((P$9-SUM(C$9:C116))*P$14/100)/12,0)</f>
        <v>0</v>
      </c>
      <c r="F117" s="29">
        <f t="shared" si="9"/>
        <v>0</v>
      </c>
      <c r="G117" s="146" t="s">
        <v>69</v>
      </c>
      <c r="H117" s="147"/>
      <c r="I117" s="30"/>
      <c r="J117" s="30"/>
      <c r="K117" s="30"/>
      <c r="L117" s="30"/>
      <c r="M117" s="32">
        <f t="shared" si="10"/>
        <v>0</v>
      </c>
      <c r="N117" s="43"/>
      <c r="X117" s="11"/>
      <c r="Y117" s="11"/>
      <c r="Z117" s="11"/>
      <c r="AA117" s="12"/>
    </row>
    <row r="118" spans="1:27" s="13" customFormat="1" ht="18.75" customHeight="1" x14ac:dyDescent="0.15">
      <c r="A118" s="34">
        <f t="shared" si="11"/>
        <v>0</v>
      </c>
      <c r="B118" s="35">
        <f t="shared" si="8"/>
        <v>0</v>
      </c>
      <c r="C118" s="36">
        <f>IF(($P$9-SUM($C$9:C117))&gt;0,$AA$9,0)</f>
        <v>0</v>
      </c>
      <c r="D118" s="37">
        <f>IF(($P$10-SUM($D$9:D117))&gt;0,$AA$10,0)</f>
        <v>0</v>
      </c>
      <c r="E118" s="38">
        <f>ROUND(((P$9-SUM(C$9:C117))*P$14/100)/12,0)</f>
        <v>0</v>
      </c>
      <c r="F118" s="39">
        <f t="shared" si="9"/>
        <v>0</v>
      </c>
      <c r="G118" s="148"/>
      <c r="H118" s="149"/>
      <c r="I118" s="40"/>
      <c r="J118" s="40"/>
      <c r="K118" s="40"/>
      <c r="L118" s="40"/>
      <c r="M118" s="41">
        <f t="shared" si="10"/>
        <v>0</v>
      </c>
      <c r="N118" s="43"/>
      <c r="X118" s="11"/>
      <c r="Y118" s="11"/>
      <c r="Z118" s="11"/>
      <c r="AA118" s="12"/>
    </row>
    <row r="119" spans="1:27" s="13" customFormat="1" ht="18.75" customHeight="1" x14ac:dyDescent="0.15">
      <c r="A119" s="34">
        <f t="shared" si="11"/>
        <v>0</v>
      </c>
      <c r="B119" s="35">
        <f t="shared" si="8"/>
        <v>0</v>
      </c>
      <c r="C119" s="36">
        <f>IF(($P$9-SUM($C$9:C118))&gt;0,$AA$9,0)</f>
        <v>0</v>
      </c>
      <c r="D119" s="37">
        <f>IF(($P$10-SUM($D$9:D118))&gt;0,$AA$10,0)</f>
        <v>0</v>
      </c>
      <c r="E119" s="38">
        <f>ROUND(((P$9-SUM(C$9:C118))*P$14/100)/12,0)</f>
        <v>0</v>
      </c>
      <c r="F119" s="39">
        <f t="shared" si="9"/>
        <v>0</v>
      </c>
      <c r="G119" s="148"/>
      <c r="H119" s="149"/>
      <c r="I119" s="40"/>
      <c r="J119" s="40"/>
      <c r="K119" s="40"/>
      <c r="L119" s="40"/>
      <c r="M119" s="41">
        <f t="shared" si="10"/>
        <v>0</v>
      </c>
      <c r="N119" s="43"/>
      <c r="X119" s="11"/>
      <c r="Y119" s="11"/>
      <c r="Z119" s="11"/>
      <c r="AA119" s="12"/>
    </row>
    <row r="120" spans="1:27" s="13" customFormat="1" ht="18.75" customHeight="1" x14ac:dyDescent="0.15">
      <c r="A120" s="34">
        <f t="shared" si="11"/>
        <v>0</v>
      </c>
      <c r="B120" s="35">
        <f t="shared" si="8"/>
        <v>0</v>
      </c>
      <c r="C120" s="36">
        <f>IF(($P$9-SUM($C$9:C119))&gt;0,$AA$9,0)</f>
        <v>0</v>
      </c>
      <c r="D120" s="37">
        <f>IF(($P$10-SUM($D$9:D119))&gt;0,$AA$10,0)</f>
        <v>0</v>
      </c>
      <c r="E120" s="38">
        <f>ROUND(((P$9-SUM(C$9:C119))*P$14/100)/12,0)</f>
        <v>0</v>
      </c>
      <c r="F120" s="39">
        <f t="shared" si="9"/>
        <v>0</v>
      </c>
      <c r="G120" s="148"/>
      <c r="H120" s="149"/>
      <c r="I120" s="40"/>
      <c r="J120" s="40"/>
      <c r="K120" s="40"/>
      <c r="L120" s="40"/>
      <c r="M120" s="41">
        <f t="shared" si="10"/>
        <v>0</v>
      </c>
      <c r="N120" s="43"/>
      <c r="X120" s="11"/>
      <c r="Y120" s="11"/>
      <c r="Z120" s="11"/>
      <c r="AA120" s="12"/>
    </row>
    <row r="121" spans="1:27" s="13" customFormat="1" ht="18.75" customHeight="1" x14ac:dyDescent="0.15">
      <c r="A121" s="34">
        <f t="shared" si="11"/>
        <v>0</v>
      </c>
      <c r="B121" s="35">
        <f t="shared" si="8"/>
        <v>0</v>
      </c>
      <c r="C121" s="36">
        <f>IF(($P$9-SUM($C$9:C120))&gt;0,$AA$9,0)</f>
        <v>0</v>
      </c>
      <c r="D121" s="37">
        <f>IF(($P$10-SUM($D$9:D120))&gt;0,$AA$10,0)</f>
        <v>0</v>
      </c>
      <c r="E121" s="38">
        <f>ROUND(((P$9-SUM(C$9:C120))*P$14/100)/12,0)</f>
        <v>0</v>
      </c>
      <c r="F121" s="39">
        <f t="shared" si="9"/>
        <v>0</v>
      </c>
      <c r="G121" s="148"/>
      <c r="H121" s="149"/>
      <c r="I121" s="40"/>
      <c r="J121" s="40"/>
      <c r="K121" s="40"/>
      <c r="L121" s="40"/>
      <c r="M121" s="41">
        <f t="shared" si="10"/>
        <v>0</v>
      </c>
      <c r="N121" s="43"/>
      <c r="X121" s="11"/>
      <c r="Y121" s="11"/>
      <c r="Z121" s="11"/>
      <c r="AA121" s="12"/>
    </row>
    <row r="122" spans="1:27" s="13" customFormat="1" ht="18.75" customHeight="1" x14ac:dyDescent="0.15">
      <c r="A122" s="34">
        <f t="shared" si="11"/>
        <v>0</v>
      </c>
      <c r="B122" s="35">
        <f t="shared" si="8"/>
        <v>0</v>
      </c>
      <c r="C122" s="36">
        <f>IF(($P$9-SUM($C$9:C121))&gt;0,$AA$9,0)</f>
        <v>0</v>
      </c>
      <c r="D122" s="37">
        <f>IF(($P$10-SUM($D$9:D121))&gt;0,$AA$10,0)</f>
        <v>0</v>
      </c>
      <c r="E122" s="38">
        <f>ROUND(((P$9-SUM(C$9:C121))*P$14/100)/12,0)</f>
        <v>0</v>
      </c>
      <c r="F122" s="39">
        <f t="shared" si="9"/>
        <v>0</v>
      </c>
      <c r="G122" s="148"/>
      <c r="H122" s="149"/>
      <c r="I122" s="40"/>
      <c r="J122" s="40"/>
      <c r="K122" s="40"/>
      <c r="L122" s="40"/>
      <c r="M122" s="41">
        <f t="shared" si="10"/>
        <v>0</v>
      </c>
      <c r="N122" s="43"/>
      <c r="X122" s="11"/>
      <c r="Y122" s="11"/>
      <c r="Z122" s="11"/>
      <c r="AA122" s="12"/>
    </row>
    <row r="123" spans="1:27" s="13" customFormat="1" ht="18.75" customHeight="1" x14ac:dyDescent="0.15">
      <c r="A123" s="34">
        <f t="shared" si="11"/>
        <v>0</v>
      </c>
      <c r="B123" s="35">
        <f t="shared" si="8"/>
        <v>0</v>
      </c>
      <c r="C123" s="36">
        <f>IF(($P$9-SUM($C$9:C122))&gt;0,$AA$9,0)</f>
        <v>0</v>
      </c>
      <c r="D123" s="37">
        <f>IF(($P$10-SUM($D$9:D122))&gt;0,$AA$10,0)</f>
        <v>0</v>
      </c>
      <c r="E123" s="38">
        <f>ROUND(((P$9-SUM(C$9:C122))*P$14/100)/12,0)</f>
        <v>0</v>
      </c>
      <c r="F123" s="39">
        <f t="shared" si="9"/>
        <v>0</v>
      </c>
      <c r="G123" s="148"/>
      <c r="H123" s="149"/>
      <c r="I123" s="40"/>
      <c r="J123" s="40"/>
      <c r="K123" s="40"/>
      <c r="L123" s="40"/>
      <c r="M123" s="41">
        <f t="shared" si="10"/>
        <v>0</v>
      </c>
      <c r="N123" s="43"/>
      <c r="X123" s="11"/>
      <c r="Y123" s="11"/>
      <c r="Z123" s="11"/>
      <c r="AA123" s="12"/>
    </row>
    <row r="124" spans="1:27" s="13" customFormat="1" ht="18.75" customHeight="1" x14ac:dyDescent="0.15">
      <c r="A124" s="34">
        <f t="shared" si="11"/>
        <v>0</v>
      </c>
      <c r="B124" s="35">
        <f t="shared" si="8"/>
        <v>0</v>
      </c>
      <c r="C124" s="36">
        <f>IF(($P$9-SUM($C$9:C123))&gt;0,$AA$9,0)</f>
        <v>0</v>
      </c>
      <c r="D124" s="37">
        <f>IF(($P$10-SUM($D$9:D123))&gt;0,$AA$10,0)</f>
        <v>0</v>
      </c>
      <c r="E124" s="38">
        <f>ROUND(((P$9-SUM(C$9:C123))*P$14/100)/12,0)</f>
        <v>0</v>
      </c>
      <c r="F124" s="39">
        <f t="shared" si="9"/>
        <v>0</v>
      </c>
      <c r="G124" s="148"/>
      <c r="H124" s="149"/>
      <c r="I124" s="40"/>
      <c r="J124" s="40"/>
      <c r="K124" s="40"/>
      <c r="L124" s="40"/>
      <c r="M124" s="41">
        <f t="shared" si="10"/>
        <v>0</v>
      </c>
      <c r="N124" s="43"/>
      <c r="X124" s="11"/>
      <c r="Y124" s="11"/>
      <c r="Z124" s="11"/>
      <c r="AA124" s="12"/>
    </row>
    <row r="125" spans="1:27" s="13" customFormat="1" ht="18.75" customHeight="1" x14ac:dyDescent="0.15">
      <c r="A125" s="34">
        <f t="shared" si="11"/>
        <v>0</v>
      </c>
      <c r="B125" s="35">
        <f t="shared" si="8"/>
        <v>0</v>
      </c>
      <c r="C125" s="36">
        <f>IF(($P$9-SUM($C$9:C124))&gt;0,$AA$9,0)</f>
        <v>0</v>
      </c>
      <c r="D125" s="37">
        <f>IF(($P$10-SUM($D$9:D124))&gt;0,$AA$10,0)</f>
        <v>0</v>
      </c>
      <c r="E125" s="38">
        <f>ROUND(((P$9-SUM(C$9:C124))*P$14/100)/12,0)</f>
        <v>0</v>
      </c>
      <c r="F125" s="39">
        <f t="shared" si="9"/>
        <v>0</v>
      </c>
      <c r="G125" s="148"/>
      <c r="H125" s="149"/>
      <c r="I125" s="40"/>
      <c r="J125" s="40"/>
      <c r="K125" s="40"/>
      <c r="L125" s="40"/>
      <c r="M125" s="41">
        <f t="shared" si="10"/>
        <v>0</v>
      </c>
      <c r="N125" s="43"/>
      <c r="X125" s="11"/>
      <c r="Y125" s="11"/>
      <c r="Z125" s="11"/>
      <c r="AA125" s="12"/>
    </row>
    <row r="126" spans="1:27" s="13" customFormat="1" ht="18.75" customHeight="1" x14ac:dyDescent="0.15">
      <c r="A126" s="34">
        <f t="shared" si="11"/>
        <v>0</v>
      </c>
      <c r="B126" s="35">
        <f t="shared" si="8"/>
        <v>0</v>
      </c>
      <c r="C126" s="36">
        <f>IF(($P$9-SUM($C$9:C125))&gt;0,$AA$9,0)</f>
        <v>0</v>
      </c>
      <c r="D126" s="37">
        <f>IF(($P$10-SUM($D$9:D125))&gt;0,$AA$10,0)</f>
        <v>0</v>
      </c>
      <c r="E126" s="38">
        <f>ROUND(((P$9-SUM(C$9:C125))*P$14/100)/12,0)</f>
        <v>0</v>
      </c>
      <c r="F126" s="39">
        <f t="shared" si="9"/>
        <v>0</v>
      </c>
      <c r="G126" s="44" t="s">
        <v>15</v>
      </c>
      <c r="H126" s="45">
        <f>SUM(F117:F128)</f>
        <v>0</v>
      </c>
      <c r="I126" s="40"/>
      <c r="J126" s="40"/>
      <c r="K126" s="40"/>
      <c r="L126" s="40"/>
      <c r="M126" s="41">
        <f t="shared" si="10"/>
        <v>0</v>
      </c>
      <c r="N126" s="43"/>
      <c r="X126" s="11"/>
      <c r="Y126" s="11"/>
      <c r="Z126" s="11"/>
      <c r="AA126" s="12"/>
    </row>
    <row r="127" spans="1:27" s="13" customFormat="1" ht="18.75" customHeight="1" x14ac:dyDescent="0.15">
      <c r="A127" s="34">
        <f t="shared" si="11"/>
        <v>0</v>
      </c>
      <c r="B127" s="35">
        <f t="shared" si="8"/>
        <v>0</v>
      </c>
      <c r="C127" s="36">
        <f>IF(($P$9-SUM($C$9:C126))&gt;0,$AA$9,0)</f>
        <v>0</v>
      </c>
      <c r="D127" s="37">
        <f>IF(($P$10-SUM($D$9:D126))&gt;0,$AA$10,0)</f>
        <v>0</v>
      </c>
      <c r="E127" s="38">
        <f>ROUND(((P$9-SUM(C$9:C126))*P$14/100)/12,0)</f>
        <v>0</v>
      </c>
      <c r="F127" s="39">
        <f t="shared" si="9"/>
        <v>0</v>
      </c>
      <c r="G127" s="48" t="s">
        <v>47</v>
      </c>
      <c r="H127" s="49">
        <f>SUM(B117:B128)</f>
        <v>0</v>
      </c>
      <c r="I127" s="40"/>
      <c r="J127" s="40"/>
      <c r="K127" s="40"/>
      <c r="L127" s="40"/>
      <c r="M127" s="41">
        <f t="shared" si="10"/>
        <v>0</v>
      </c>
      <c r="N127" s="43"/>
      <c r="X127" s="11"/>
      <c r="Y127" s="11"/>
      <c r="Z127" s="11"/>
      <c r="AA127" s="12"/>
    </row>
    <row r="128" spans="1:27" s="13" customFormat="1" ht="18.75" customHeight="1" x14ac:dyDescent="0.15">
      <c r="A128" s="55">
        <f t="shared" si="11"/>
        <v>0</v>
      </c>
      <c r="B128" s="56">
        <f t="shared" si="8"/>
        <v>0</v>
      </c>
      <c r="C128" s="57">
        <f>IF(($P$9-SUM($C$9:C127))&gt;0,$AA$9,0)</f>
        <v>0</v>
      </c>
      <c r="D128" s="58">
        <f>IF(($P$10-SUM($D$9:D127))&gt;0,$AA$10,0)</f>
        <v>0</v>
      </c>
      <c r="E128" s="59">
        <f>ROUND(((P$9-SUM(C$9:C127))*P$14/100)/12,0)</f>
        <v>0</v>
      </c>
      <c r="F128" s="60">
        <f t="shared" si="9"/>
        <v>0</v>
      </c>
      <c r="G128" s="61" t="s">
        <v>50</v>
      </c>
      <c r="H128" s="62">
        <f>SUM(E117:E128)</f>
        <v>0</v>
      </c>
      <c r="I128" s="63"/>
      <c r="J128" s="63"/>
      <c r="K128" s="63"/>
      <c r="L128" s="63"/>
      <c r="M128" s="64">
        <f t="shared" si="10"/>
        <v>0</v>
      </c>
      <c r="N128" s="43"/>
      <c r="X128" s="11"/>
      <c r="Y128" s="11"/>
      <c r="Z128" s="11"/>
      <c r="AA128" s="12"/>
    </row>
    <row r="129" spans="1:27" s="13" customFormat="1" ht="18.75" customHeight="1" x14ac:dyDescent="0.15">
      <c r="A129" s="24">
        <f t="shared" si="11"/>
        <v>0</v>
      </c>
      <c r="B129" s="25">
        <f t="shared" si="8"/>
        <v>0</v>
      </c>
      <c r="C129" s="26">
        <f>IF(($P$9-SUM($C$9:C128))&gt;0,$AA$9,0)</f>
        <v>0</v>
      </c>
      <c r="D129" s="27">
        <f>IF(($P$10-SUM($D$9:D128))&gt;0,$AA$10,0)</f>
        <v>0</v>
      </c>
      <c r="E129" s="28">
        <f>IF(P$13&gt;1,"未定",ROUND(((P$9-SUM(C$9:C128))*P$14/100)/12,0))</f>
        <v>0</v>
      </c>
      <c r="F129" s="29">
        <f t="shared" ref="F129:F192" si="12">IF(P$13&gt;1,"未定",B129+E129)</f>
        <v>0</v>
      </c>
      <c r="G129" s="146" t="s">
        <v>70</v>
      </c>
      <c r="H129" s="147"/>
      <c r="I129" s="30"/>
      <c r="J129" s="30"/>
      <c r="K129" s="30"/>
      <c r="L129" s="30"/>
      <c r="M129" s="32">
        <f t="shared" si="10"/>
        <v>0</v>
      </c>
      <c r="N129" s="43"/>
      <c r="X129" s="11"/>
      <c r="Y129" s="11"/>
      <c r="Z129" s="11"/>
      <c r="AA129" s="12"/>
    </row>
    <row r="130" spans="1:27" s="13" customFormat="1" ht="18.75" customHeight="1" x14ac:dyDescent="0.15">
      <c r="A130" s="34">
        <f t="shared" si="11"/>
        <v>0</v>
      </c>
      <c r="B130" s="35">
        <f t="shared" si="8"/>
        <v>0</v>
      </c>
      <c r="C130" s="36">
        <f>IF(($P$9-SUM($C$9:C129))&gt;0,$AA$9,0)</f>
        <v>0</v>
      </c>
      <c r="D130" s="37">
        <f>IF(($P$10-SUM($D$9:D129))&gt;0,$AA$10,0)</f>
        <v>0</v>
      </c>
      <c r="E130" s="38">
        <f>IF(P$13&gt;1,"未定",ROUND(((P$9-SUM(C$9:C129))*P$14/100)/12,0))</f>
        <v>0</v>
      </c>
      <c r="F130" s="39">
        <f t="shared" si="12"/>
        <v>0</v>
      </c>
      <c r="G130" s="148"/>
      <c r="H130" s="149"/>
      <c r="I130" s="40"/>
      <c r="J130" s="40"/>
      <c r="K130" s="40"/>
      <c r="L130" s="40"/>
      <c r="M130" s="41">
        <f t="shared" si="10"/>
        <v>0</v>
      </c>
      <c r="N130" s="43"/>
      <c r="X130" s="11"/>
      <c r="Y130" s="11"/>
      <c r="Z130" s="11"/>
      <c r="AA130" s="12"/>
    </row>
    <row r="131" spans="1:27" s="13" customFormat="1" ht="18.75" customHeight="1" x14ac:dyDescent="0.15">
      <c r="A131" s="34">
        <f t="shared" si="11"/>
        <v>0</v>
      </c>
      <c r="B131" s="35">
        <f t="shared" si="8"/>
        <v>0</v>
      </c>
      <c r="C131" s="36">
        <f>IF(($P$9-SUM($C$9:C130))&gt;0,$AA$9,0)</f>
        <v>0</v>
      </c>
      <c r="D131" s="37">
        <f>IF(($P$10-SUM($D$9:D130))&gt;0,$AA$10,0)</f>
        <v>0</v>
      </c>
      <c r="E131" s="38">
        <f>IF(P$13&gt;1,"未定",ROUND(((P$9-SUM(C$9:C130))*P$14/100)/12,0))</f>
        <v>0</v>
      </c>
      <c r="F131" s="39">
        <f t="shared" si="12"/>
        <v>0</v>
      </c>
      <c r="G131" s="148"/>
      <c r="H131" s="149"/>
      <c r="I131" s="40"/>
      <c r="J131" s="40"/>
      <c r="K131" s="40"/>
      <c r="L131" s="40"/>
      <c r="M131" s="41">
        <f t="shared" si="10"/>
        <v>0</v>
      </c>
      <c r="N131" s="43"/>
      <c r="X131" s="11"/>
      <c r="Y131" s="11"/>
      <c r="Z131" s="11"/>
      <c r="AA131" s="12"/>
    </row>
    <row r="132" spans="1:27" s="13" customFormat="1" ht="18.75" customHeight="1" x14ac:dyDescent="0.15">
      <c r="A132" s="34">
        <f t="shared" si="11"/>
        <v>0</v>
      </c>
      <c r="B132" s="35">
        <f t="shared" si="8"/>
        <v>0</v>
      </c>
      <c r="C132" s="36">
        <f>IF(($P$9-SUM($C$9:C131))&gt;0,$AA$9,0)</f>
        <v>0</v>
      </c>
      <c r="D132" s="37">
        <f>IF(($P$10-SUM($D$9:D131))&gt;0,$AA$10,0)</f>
        <v>0</v>
      </c>
      <c r="E132" s="38">
        <f>IF(P$13&gt;1,"未定",ROUND(((P$9-SUM(C$9:C131))*P$14/100)/12,0))</f>
        <v>0</v>
      </c>
      <c r="F132" s="39">
        <f t="shared" si="12"/>
        <v>0</v>
      </c>
      <c r="G132" s="148"/>
      <c r="H132" s="149"/>
      <c r="I132" s="40"/>
      <c r="J132" s="40"/>
      <c r="K132" s="40"/>
      <c r="L132" s="40"/>
      <c r="M132" s="41">
        <f t="shared" si="10"/>
        <v>0</v>
      </c>
      <c r="N132" s="43"/>
      <c r="X132" s="11"/>
      <c r="Y132" s="11"/>
      <c r="Z132" s="11"/>
      <c r="AA132" s="12"/>
    </row>
    <row r="133" spans="1:27" s="13" customFormat="1" ht="18.75" customHeight="1" x14ac:dyDescent="0.15">
      <c r="A133" s="34">
        <f t="shared" si="11"/>
        <v>0</v>
      </c>
      <c r="B133" s="35">
        <f t="shared" si="8"/>
        <v>0</v>
      </c>
      <c r="C133" s="36">
        <f>IF(($P$9-SUM($C$9:C132))&gt;0,$AA$9,0)</f>
        <v>0</v>
      </c>
      <c r="D133" s="37">
        <f>IF(($P$10-SUM($D$9:D132))&gt;0,$AA$10,0)</f>
        <v>0</v>
      </c>
      <c r="E133" s="38">
        <f>IF(P$13&gt;1,"未定",ROUND(((P$9-SUM(C$9:C132))*P$14/100)/12,0))</f>
        <v>0</v>
      </c>
      <c r="F133" s="39">
        <f t="shared" si="12"/>
        <v>0</v>
      </c>
      <c r="G133" s="148"/>
      <c r="H133" s="149"/>
      <c r="I133" s="40"/>
      <c r="J133" s="40"/>
      <c r="K133" s="40"/>
      <c r="L133" s="40"/>
      <c r="M133" s="41">
        <f t="shared" si="10"/>
        <v>0</v>
      </c>
      <c r="N133" s="43"/>
      <c r="X133" s="11"/>
      <c r="Y133" s="11"/>
      <c r="Z133" s="11"/>
      <c r="AA133" s="12"/>
    </row>
    <row r="134" spans="1:27" s="13" customFormat="1" ht="18.75" customHeight="1" x14ac:dyDescent="0.15">
      <c r="A134" s="34">
        <f t="shared" si="11"/>
        <v>0</v>
      </c>
      <c r="B134" s="35">
        <f t="shared" si="8"/>
        <v>0</v>
      </c>
      <c r="C134" s="36">
        <f>IF(($P$9-SUM($C$9:C133))&gt;0,$AA$9,0)</f>
        <v>0</v>
      </c>
      <c r="D134" s="37">
        <f>IF(($P$10-SUM($D$9:D133))&gt;0,$AA$10,0)</f>
        <v>0</v>
      </c>
      <c r="E134" s="38">
        <f>IF(P$13&gt;1,"未定",ROUND(((P$9-SUM(C$9:C133))*P$14/100)/12,0))</f>
        <v>0</v>
      </c>
      <c r="F134" s="39">
        <f t="shared" si="12"/>
        <v>0</v>
      </c>
      <c r="G134" s="148"/>
      <c r="H134" s="149"/>
      <c r="I134" s="40"/>
      <c r="J134" s="40"/>
      <c r="K134" s="40"/>
      <c r="L134" s="40"/>
      <c r="M134" s="41">
        <f t="shared" si="10"/>
        <v>0</v>
      </c>
      <c r="N134" s="43"/>
      <c r="X134" s="11"/>
      <c r="Y134" s="11"/>
      <c r="Z134" s="11"/>
      <c r="AA134" s="12"/>
    </row>
    <row r="135" spans="1:27" s="13" customFormat="1" ht="18.75" customHeight="1" x14ac:dyDescent="0.15">
      <c r="A135" s="34">
        <f t="shared" si="11"/>
        <v>0</v>
      </c>
      <c r="B135" s="35">
        <f t="shared" si="8"/>
        <v>0</v>
      </c>
      <c r="C135" s="36">
        <f>IF(($P$9-SUM($C$9:C134))&gt;0,$AA$9,0)</f>
        <v>0</v>
      </c>
      <c r="D135" s="37">
        <f>IF(($P$10-SUM($D$9:D134))&gt;0,$AA$10,0)</f>
        <v>0</v>
      </c>
      <c r="E135" s="38">
        <f>IF(P$13&gt;1,"未定",ROUND(((P$9-SUM(C$9:C134))*P$14/100)/12,0))</f>
        <v>0</v>
      </c>
      <c r="F135" s="39">
        <f t="shared" si="12"/>
        <v>0</v>
      </c>
      <c r="G135" s="148"/>
      <c r="H135" s="149"/>
      <c r="I135" s="40"/>
      <c r="J135" s="40"/>
      <c r="K135" s="40"/>
      <c r="L135" s="40"/>
      <c r="M135" s="41">
        <f t="shared" si="10"/>
        <v>0</v>
      </c>
      <c r="N135" s="43"/>
      <c r="X135" s="11"/>
      <c r="Y135" s="11"/>
      <c r="Z135" s="11"/>
      <c r="AA135" s="12"/>
    </row>
    <row r="136" spans="1:27" s="13" customFormat="1" ht="18.75" customHeight="1" x14ac:dyDescent="0.15">
      <c r="A136" s="34">
        <f t="shared" si="11"/>
        <v>0</v>
      </c>
      <c r="B136" s="35">
        <f t="shared" si="8"/>
        <v>0</v>
      </c>
      <c r="C136" s="36">
        <f>IF(($P$9-SUM($C$9:C135))&gt;0,$AA$9,0)</f>
        <v>0</v>
      </c>
      <c r="D136" s="37">
        <f>IF(($P$10-SUM($D$9:D135))&gt;0,$AA$10,0)</f>
        <v>0</v>
      </c>
      <c r="E136" s="38">
        <f>IF(P$13&gt;1,"未定",ROUND(((P$9-SUM(C$9:C135))*P$14/100)/12,0))</f>
        <v>0</v>
      </c>
      <c r="F136" s="39">
        <f t="shared" si="12"/>
        <v>0</v>
      </c>
      <c r="G136" s="148"/>
      <c r="H136" s="149"/>
      <c r="I136" s="40"/>
      <c r="J136" s="40"/>
      <c r="K136" s="40"/>
      <c r="L136" s="40"/>
      <c r="M136" s="41">
        <f t="shared" si="10"/>
        <v>0</v>
      </c>
      <c r="N136" s="43"/>
      <c r="X136" s="11"/>
      <c r="Y136" s="11"/>
      <c r="Z136" s="11"/>
      <c r="AA136" s="12"/>
    </row>
    <row r="137" spans="1:27" s="13" customFormat="1" ht="18.75" customHeight="1" x14ac:dyDescent="0.15">
      <c r="A137" s="34">
        <f t="shared" si="11"/>
        <v>0</v>
      </c>
      <c r="B137" s="35">
        <f t="shared" ref="B137:B200" si="13">SUM(C137:D137)</f>
        <v>0</v>
      </c>
      <c r="C137" s="36">
        <f>IF(($P$9-SUM($C$9:C136))&gt;0,$AA$9,0)</f>
        <v>0</v>
      </c>
      <c r="D137" s="37">
        <f>IF(($P$10-SUM($D$9:D136))&gt;0,$AA$10,0)</f>
        <v>0</v>
      </c>
      <c r="E137" s="38">
        <f>IF(P$13&gt;1,"未定",ROUND(((P$9-SUM(C$9:C136))*P$14/100)/12,0))</f>
        <v>0</v>
      </c>
      <c r="F137" s="39">
        <f t="shared" si="12"/>
        <v>0</v>
      </c>
      <c r="G137" s="148"/>
      <c r="H137" s="149"/>
      <c r="I137" s="40"/>
      <c r="J137" s="40"/>
      <c r="K137" s="40"/>
      <c r="L137" s="40"/>
      <c r="M137" s="41">
        <f t="shared" ref="M137:M200" si="14">SUM(I137:L137)</f>
        <v>0</v>
      </c>
      <c r="N137" s="43"/>
      <c r="X137" s="11"/>
      <c r="Y137" s="11"/>
      <c r="Z137" s="11"/>
      <c r="AA137" s="12"/>
    </row>
    <row r="138" spans="1:27" s="13" customFormat="1" ht="18.75" customHeight="1" x14ac:dyDescent="0.15">
      <c r="A138" s="34">
        <f t="shared" ref="A138:A201" si="15">IF(F138&gt;0,A137+1,0)</f>
        <v>0</v>
      </c>
      <c r="B138" s="35">
        <f t="shared" si="13"/>
        <v>0</v>
      </c>
      <c r="C138" s="36">
        <f>IF(($P$9-SUM($C$9:C137))&gt;0,$AA$9,0)</f>
        <v>0</v>
      </c>
      <c r="D138" s="37">
        <f>IF(($P$10-SUM($D$9:D137))&gt;0,$AA$10,0)</f>
        <v>0</v>
      </c>
      <c r="E138" s="38">
        <f>IF(P$13&gt;1,"未定",ROUND(((P$9-SUM(C$9:C137))*P$14/100)/12,0))</f>
        <v>0</v>
      </c>
      <c r="F138" s="39">
        <f t="shared" si="12"/>
        <v>0</v>
      </c>
      <c r="G138" s="44" t="s">
        <v>15</v>
      </c>
      <c r="H138" s="80">
        <f>IF(P$13&gt;1,"未定",SUM(F129:F140))</f>
        <v>0</v>
      </c>
      <c r="I138" s="40"/>
      <c r="J138" s="40"/>
      <c r="K138" s="40"/>
      <c r="L138" s="40"/>
      <c r="M138" s="41">
        <f t="shared" si="14"/>
        <v>0</v>
      </c>
      <c r="N138" s="43"/>
      <c r="X138" s="11"/>
      <c r="Y138" s="11"/>
      <c r="Z138" s="11"/>
      <c r="AA138" s="12"/>
    </row>
    <row r="139" spans="1:27" s="13" customFormat="1" ht="18.75" customHeight="1" x14ac:dyDescent="0.15">
      <c r="A139" s="34">
        <f t="shared" si="15"/>
        <v>0</v>
      </c>
      <c r="B139" s="35">
        <f t="shared" si="13"/>
        <v>0</v>
      </c>
      <c r="C139" s="36">
        <f>IF(($P$9-SUM($C$9:C138))&gt;0,$AA$9,0)</f>
        <v>0</v>
      </c>
      <c r="D139" s="37">
        <f>IF(($P$10-SUM($D$9:D138))&gt;0,$AA$10,0)</f>
        <v>0</v>
      </c>
      <c r="E139" s="38">
        <f>IF(P$13&gt;1,"未定",ROUND(((P$9-SUM(C$9:C138))*P$14/100)/12,0))</f>
        <v>0</v>
      </c>
      <c r="F139" s="39">
        <f t="shared" si="12"/>
        <v>0</v>
      </c>
      <c r="G139" s="48" t="s">
        <v>47</v>
      </c>
      <c r="H139" s="49">
        <f>SUM(B129:B140)</f>
        <v>0</v>
      </c>
      <c r="I139" s="40"/>
      <c r="J139" s="40"/>
      <c r="K139" s="40"/>
      <c r="L139" s="40"/>
      <c r="M139" s="41">
        <f t="shared" si="14"/>
        <v>0</v>
      </c>
      <c r="N139" s="43"/>
      <c r="X139" s="11"/>
      <c r="Y139" s="11"/>
      <c r="Z139" s="11"/>
      <c r="AA139" s="12"/>
    </row>
    <row r="140" spans="1:27" s="13" customFormat="1" ht="18.75" customHeight="1" x14ac:dyDescent="0.15">
      <c r="A140" s="55">
        <f t="shared" si="15"/>
        <v>0</v>
      </c>
      <c r="B140" s="56">
        <f t="shared" si="13"/>
        <v>0</v>
      </c>
      <c r="C140" s="57">
        <f>IF(($P$9-SUM($C$9:C139))&gt;0,$AA$9,0)</f>
        <v>0</v>
      </c>
      <c r="D140" s="58">
        <f>IF(($P$10-SUM($D$9:D139))&gt;0,$AA$10,0)</f>
        <v>0</v>
      </c>
      <c r="E140" s="38">
        <f>IF(P$13&gt;1,"未定",ROUND(((P$9-SUM(C$9:C139))*P$14/100)/12,0))</f>
        <v>0</v>
      </c>
      <c r="F140" s="60">
        <f t="shared" si="12"/>
        <v>0</v>
      </c>
      <c r="G140" s="61" t="s">
        <v>50</v>
      </c>
      <c r="H140" s="62">
        <f>IF(P$13&gt;1,"未定",SUM(E129:E140))</f>
        <v>0</v>
      </c>
      <c r="I140" s="63"/>
      <c r="J140" s="63"/>
      <c r="K140" s="63"/>
      <c r="L140" s="63"/>
      <c r="M140" s="64">
        <f t="shared" si="14"/>
        <v>0</v>
      </c>
      <c r="N140" s="43"/>
      <c r="X140" s="11"/>
      <c r="Y140" s="11"/>
      <c r="Z140" s="11"/>
      <c r="AA140" s="12"/>
    </row>
    <row r="141" spans="1:27" s="13" customFormat="1" ht="18.75" customHeight="1" x14ac:dyDescent="0.15">
      <c r="A141" s="24">
        <f t="shared" si="15"/>
        <v>0</v>
      </c>
      <c r="B141" s="25">
        <f t="shared" si="13"/>
        <v>0</v>
      </c>
      <c r="C141" s="26">
        <f>IF(($P$9-SUM($C$9:C140))&gt;0,$AA$9,0)</f>
        <v>0</v>
      </c>
      <c r="D141" s="27">
        <f>IF(($P$10-SUM($D$9:D140))&gt;0,$AA$10,0)</f>
        <v>0</v>
      </c>
      <c r="E141" s="28">
        <f>IF(P$13&gt;1,"未定",ROUND(((P$9-SUM(C$9:C140))*P$14/100)/12,0))</f>
        <v>0</v>
      </c>
      <c r="F141" s="29">
        <f t="shared" si="12"/>
        <v>0</v>
      </c>
      <c r="G141" s="146" t="s">
        <v>71</v>
      </c>
      <c r="H141" s="147"/>
      <c r="I141" s="30"/>
      <c r="J141" s="30"/>
      <c r="K141" s="30"/>
      <c r="L141" s="30"/>
      <c r="M141" s="32">
        <f t="shared" si="14"/>
        <v>0</v>
      </c>
      <c r="N141" s="43"/>
      <c r="X141" s="11"/>
      <c r="Y141" s="11"/>
      <c r="Z141" s="11"/>
      <c r="AA141" s="12"/>
    </row>
    <row r="142" spans="1:27" s="13" customFormat="1" ht="18.75" customHeight="1" x14ac:dyDescent="0.15">
      <c r="A142" s="34">
        <f t="shared" si="15"/>
        <v>0</v>
      </c>
      <c r="B142" s="35">
        <f t="shared" si="13"/>
        <v>0</v>
      </c>
      <c r="C142" s="36">
        <f>IF(($P$9-SUM($C$9:C141))&gt;0,$AA$9,0)</f>
        <v>0</v>
      </c>
      <c r="D142" s="37">
        <f>IF(($P$10-SUM($D$9:D141))&gt;0,$AA$10,0)</f>
        <v>0</v>
      </c>
      <c r="E142" s="38">
        <f>IF(P$13&gt;1,"未定",ROUND(((P$9-SUM(C$9:C141))*P$14/100)/12,0))</f>
        <v>0</v>
      </c>
      <c r="F142" s="39">
        <f t="shared" si="12"/>
        <v>0</v>
      </c>
      <c r="G142" s="148"/>
      <c r="H142" s="149"/>
      <c r="I142" s="40"/>
      <c r="J142" s="40"/>
      <c r="K142" s="40"/>
      <c r="L142" s="40"/>
      <c r="M142" s="41">
        <f t="shared" si="14"/>
        <v>0</v>
      </c>
      <c r="N142" s="43"/>
      <c r="X142" s="11"/>
      <c r="Y142" s="11"/>
      <c r="Z142" s="11"/>
      <c r="AA142" s="12"/>
    </row>
    <row r="143" spans="1:27" s="13" customFormat="1" ht="18.75" customHeight="1" x14ac:dyDescent="0.15">
      <c r="A143" s="34">
        <f t="shared" si="15"/>
        <v>0</v>
      </c>
      <c r="B143" s="35">
        <f t="shared" si="13"/>
        <v>0</v>
      </c>
      <c r="C143" s="36">
        <f>IF(($P$9-SUM($C$9:C142))&gt;0,$AA$9,0)</f>
        <v>0</v>
      </c>
      <c r="D143" s="37">
        <f>IF(($P$10-SUM($D$9:D142))&gt;0,$AA$10,0)</f>
        <v>0</v>
      </c>
      <c r="E143" s="38">
        <f>IF(P$13&gt;1,"未定",ROUND(((P$9-SUM(C$9:C142))*P$14/100)/12,0))</f>
        <v>0</v>
      </c>
      <c r="F143" s="39">
        <f t="shared" si="12"/>
        <v>0</v>
      </c>
      <c r="G143" s="148"/>
      <c r="H143" s="149"/>
      <c r="I143" s="40"/>
      <c r="J143" s="40"/>
      <c r="K143" s="40"/>
      <c r="L143" s="40"/>
      <c r="M143" s="41">
        <f t="shared" si="14"/>
        <v>0</v>
      </c>
      <c r="N143" s="43"/>
      <c r="X143" s="11"/>
      <c r="Y143" s="11"/>
      <c r="Z143" s="11"/>
      <c r="AA143" s="12"/>
    </row>
    <row r="144" spans="1:27" s="13" customFormat="1" ht="18.75" customHeight="1" x14ac:dyDescent="0.15">
      <c r="A144" s="34">
        <f t="shared" si="15"/>
        <v>0</v>
      </c>
      <c r="B144" s="35">
        <f t="shared" si="13"/>
        <v>0</v>
      </c>
      <c r="C144" s="36">
        <f>IF(($P$9-SUM($C$9:C143))&gt;0,$AA$9,0)</f>
        <v>0</v>
      </c>
      <c r="D144" s="37">
        <f>IF(($P$10-SUM($D$9:D143))&gt;0,$AA$10,0)</f>
        <v>0</v>
      </c>
      <c r="E144" s="38">
        <f>IF(P$13&gt;1,"未定",ROUND(((P$9-SUM(C$9:C143))*P$14/100)/12,0))</f>
        <v>0</v>
      </c>
      <c r="F144" s="39">
        <f t="shared" si="12"/>
        <v>0</v>
      </c>
      <c r="G144" s="148"/>
      <c r="H144" s="149"/>
      <c r="I144" s="40"/>
      <c r="J144" s="40"/>
      <c r="K144" s="40"/>
      <c r="L144" s="40"/>
      <c r="M144" s="41">
        <f t="shared" si="14"/>
        <v>0</v>
      </c>
      <c r="N144" s="43"/>
      <c r="X144" s="11"/>
      <c r="Y144" s="11"/>
      <c r="Z144" s="11"/>
      <c r="AA144" s="12"/>
    </row>
    <row r="145" spans="1:27" s="13" customFormat="1" ht="18.75" customHeight="1" x14ac:dyDescent="0.15">
      <c r="A145" s="34">
        <f t="shared" si="15"/>
        <v>0</v>
      </c>
      <c r="B145" s="35">
        <f t="shared" si="13"/>
        <v>0</v>
      </c>
      <c r="C145" s="36">
        <f>IF(($P$9-SUM($C$9:C144))&gt;0,$AA$9,0)</f>
        <v>0</v>
      </c>
      <c r="D145" s="37">
        <f>IF(($P$10-SUM($D$9:D144))&gt;0,$AA$10,0)</f>
        <v>0</v>
      </c>
      <c r="E145" s="38">
        <f>IF(P$13&gt;1,"未定",ROUND(((P$9-SUM(C$9:C144))*P$14/100)/12,0))</f>
        <v>0</v>
      </c>
      <c r="F145" s="39">
        <f t="shared" si="12"/>
        <v>0</v>
      </c>
      <c r="G145" s="148"/>
      <c r="H145" s="149"/>
      <c r="I145" s="40"/>
      <c r="J145" s="40"/>
      <c r="K145" s="40"/>
      <c r="L145" s="40"/>
      <c r="M145" s="41">
        <f t="shared" si="14"/>
        <v>0</v>
      </c>
      <c r="N145" s="43"/>
      <c r="X145" s="11"/>
      <c r="Y145" s="11"/>
      <c r="Z145" s="11"/>
      <c r="AA145" s="12"/>
    </row>
    <row r="146" spans="1:27" s="13" customFormat="1" ht="18.75" customHeight="1" x14ac:dyDescent="0.15">
      <c r="A146" s="34">
        <f t="shared" si="15"/>
        <v>0</v>
      </c>
      <c r="B146" s="35">
        <f t="shared" si="13"/>
        <v>0</v>
      </c>
      <c r="C146" s="36">
        <f>IF(($P$9-SUM($C$9:C145))&gt;0,$AA$9,0)</f>
        <v>0</v>
      </c>
      <c r="D146" s="37">
        <f>IF(($P$10-SUM($D$9:D145))&gt;0,$AA$10,0)</f>
        <v>0</v>
      </c>
      <c r="E146" s="38">
        <f>IF(P$13&gt;1,"未定",ROUND(((P$9-SUM(C$9:C145))*P$14/100)/12,0))</f>
        <v>0</v>
      </c>
      <c r="F146" s="39">
        <f t="shared" si="12"/>
        <v>0</v>
      </c>
      <c r="G146" s="148"/>
      <c r="H146" s="149"/>
      <c r="I146" s="40"/>
      <c r="J146" s="40"/>
      <c r="K146" s="40"/>
      <c r="L146" s="40"/>
      <c r="M146" s="41">
        <f t="shared" si="14"/>
        <v>0</v>
      </c>
      <c r="N146" s="43"/>
      <c r="X146" s="11"/>
      <c r="Y146" s="11"/>
      <c r="Z146" s="11"/>
      <c r="AA146" s="12"/>
    </row>
    <row r="147" spans="1:27" s="13" customFormat="1" ht="18.75" customHeight="1" x14ac:dyDescent="0.15">
      <c r="A147" s="34">
        <f t="shared" si="15"/>
        <v>0</v>
      </c>
      <c r="B147" s="35">
        <f t="shared" si="13"/>
        <v>0</v>
      </c>
      <c r="C147" s="36">
        <f>IF(($P$9-SUM($C$9:C146))&gt;0,$AA$9,0)</f>
        <v>0</v>
      </c>
      <c r="D147" s="37">
        <f>IF(($P$10-SUM($D$9:D146))&gt;0,$AA$10,0)</f>
        <v>0</v>
      </c>
      <c r="E147" s="38">
        <f>IF(P$13&gt;1,"未定",ROUND(((P$9-SUM(C$9:C146))*P$14/100)/12,0))</f>
        <v>0</v>
      </c>
      <c r="F147" s="39">
        <f t="shared" si="12"/>
        <v>0</v>
      </c>
      <c r="G147" s="148"/>
      <c r="H147" s="149"/>
      <c r="I147" s="40"/>
      <c r="J147" s="40"/>
      <c r="K147" s="40"/>
      <c r="L147" s="40"/>
      <c r="M147" s="41">
        <f t="shared" si="14"/>
        <v>0</v>
      </c>
      <c r="N147" s="43"/>
      <c r="X147" s="11"/>
      <c r="Y147" s="11"/>
      <c r="Z147" s="11"/>
      <c r="AA147" s="12"/>
    </row>
    <row r="148" spans="1:27" s="13" customFormat="1" ht="18.75" customHeight="1" x14ac:dyDescent="0.15">
      <c r="A148" s="34">
        <f t="shared" si="15"/>
        <v>0</v>
      </c>
      <c r="B148" s="35">
        <f t="shared" si="13"/>
        <v>0</v>
      </c>
      <c r="C148" s="36">
        <f>IF(($P$9-SUM($C$9:C147))&gt;0,$AA$9,0)</f>
        <v>0</v>
      </c>
      <c r="D148" s="37">
        <f>IF(($P$10-SUM($D$9:D147))&gt;0,$AA$10,0)</f>
        <v>0</v>
      </c>
      <c r="E148" s="38">
        <f>IF(P$13&gt;1,"未定",ROUND(((P$9-SUM(C$9:C147))*P$14/100)/12,0))</f>
        <v>0</v>
      </c>
      <c r="F148" s="39">
        <f t="shared" si="12"/>
        <v>0</v>
      </c>
      <c r="G148" s="148"/>
      <c r="H148" s="149"/>
      <c r="I148" s="40"/>
      <c r="J148" s="40"/>
      <c r="K148" s="40"/>
      <c r="L148" s="40"/>
      <c r="M148" s="41">
        <f t="shared" si="14"/>
        <v>0</v>
      </c>
      <c r="N148" s="43"/>
      <c r="X148" s="11"/>
      <c r="Y148" s="11"/>
      <c r="Z148" s="11"/>
      <c r="AA148" s="12"/>
    </row>
    <row r="149" spans="1:27" s="13" customFormat="1" ht="18.75" customHeight="1" x14ac:dyDescent="0.15">
      <c r="A149" s="34">
        <f t="shared" si="15"/>
        <v>0</v>
      </c>
      <c r="B149" s="35">
        <f t="shared" si="13"/>
        <v>0</v>
      </c>
      <c r="C149" s="36">
        <f>IF(($P$9-SUM($C$9:C148))&gt;0,$AA$9,0)</f>
        <v>0</v>
      </c>
      <c r="D149" s="37">
        <f>IF(($P$10-SUM($D$9:D148))&gt;0,$AA$10,0)</f>
        <v>0</v>
      </c>
      <c r="E149" s="38">
        <f>IF(P$13&gt;1,"未定",ROUND(((P$9-SUM(C$9:C148))*P$14/100)/12,0))</f>
        <v>0</v>
      </c>
      <c r="F149" s="39">
        <f t="shared" si="12"/>
        <v>0</v>
      </c>
      <c r="G149" s="148"/>
      <c r="H149" s="149"/>
      <c r="I149" s="40"/>
      <c r="J149" s="40"/>
      <c r="K149" s="40"/>
      <c r="L149" s="40"/>
      <c r="M149" s="41">
        <f t="shared" si="14"/>
        <v>0</v>
      </c>
      <c r="N149" s="43"/>
      <c r="X149" s="11"/>
      <c r="Y149" s="11"/>
      <c r="Z149" s="11"/>
      <c r="AA149" s="12"/>
    </row>
    <row r="150" spans="1:27" s="13" customFormat="1" ht="18.75" customHeight="1" x14ac:dyDescent="0.15">
      <c r="A150" s="34">
        <f t="shared" si="15"/>
        <v>0</v>
      </c>
      <c r="B150" s="35">
        <f t="shared" si="13"/>
        <v>0</v>
      </c>
      <c r="C150" s="36">
        <f>IF(($P$9-SUM($C$9:C149))&gt;0,$AA$9,0)</f>
        <v>0</v>
      </c>
      <c r="D150" s="37">
        <f>IF(($P$10-SUM($D$9:D149))&gt;0,$AA$10,0)</f>
        <v>0</v>
      </c>
      <c r="E150" s="38">
        <f>IF(P$13&gt;1,"未定",ROUND(((P$9-SUM(C$9:C149))*P$14/100)/12,0))</f>
        <v>0</v>
      </c>
      <c r="F150" s="39">
        <f t="shared" si="12"/>
        <v>0</v>
      </c>
      <c r="G150" s="44" t="s">
        <v>15</v>
      </c>
      <c r="H150" s="80">
        <f>IF(P$13&gt;1,"未定",SUM(F141:F152))</f>
        <v>0</v>
      </c>
      <c r="I150" s="40"/>
      <c r="J150" s="40"/>
      <c r="K150" s="40"/>
      <c r="L150" s="40"/>
      <c r="M150" s="41">
        <f t="shared" si="14"/>
        <v>0</v>
      </c>
      <c r="N150" s="43"/>
      <c r="X150" s="11"/>
      <c r="Y150" s="11"/>
      <c r="Z150" s="11"/>
      <c r="AA150" s="12"/>
    </row>
    <row r="151" spans="1:27" s="13" customFormat="1" ht="18.75" customHeight="1" x14ac:dyDescent="0.15">
      <c r="A151" s="34">
        <f t="shared" si="15"/>
        <v>0</v>
      </c>
      <c r="B151" s="35">
        <f t="shared" si="13"/>
        <v>0</v>
      </c>
      <c r="C151" s="36">
        <f>IF(($P$9-SUM($C$9:C150))&gt;0,$AA$9,0)</f>
        <v>0</v>
      </c>
      <c r="D151" s="37">
        <f>IF(($P$10-SUM($D$9:D150))&gt;0,$AA$10,0)</f>
        <v>0</v>
      </c>
      <c r="E151" s="38">
        <f>IF(P$13&gt;1,"未定",ROUND(((P$9-SUM(C$9:C150))*P$14/100)/12,0))</f>
        <v>0</v>
      </c>
      <c r="F151" s="39">
        <f t="shared" si="12"/>
        <v>0</v>
      </c>
      <c r="G151" s="48" t="s">
        <v>47</v>
      </c>
      <c r="H151" s="49">
        <f>SUM(B141:B152)</f>
        <v>0</v>
      </c>
      <c r="I151" s="40"/>
      <c r="J151" s="40"/>
      <c r="K151" s="40"/>
      <c r="L151" s="40"/>
      <c r="M151" s="41">
        <f t="shared" si="14"/>
        <v>0</v>
      </c>
      <c r="N151" s="43"/>
      <c r="X151" s="11"/>
      <c r="Y151" s="11"/>
      <c r="Z151" s="11"/>
      <c r="AA151" s="12"/>
    </row>
    <row r="152" spans="1:27" s="13" customFormat="1" ht="18.75" customHeight="1" x14ac:dyDescent="0.15">
      <c r="A152" s="55">
        <f t="shared" si="15"/>
        <v>0</v>
      </c>
      <c r="B152" s="56">
        <f t="shared" si="13"/>
        <v>0</v>
      </c>
      <c r="C152" s="57">
        <f>IF(($P$9-SUM($C$9:C151))&gt;0,$AA$9,0)</f>
        <v>0</v>
      </c>
      <c r="D152" s="58">
        <f>IF(($P$10-SUM($D$9:D151))&gt;0,$AA$10,0)</f>
        <v>0</v>
      </c>
      <c r="E152" s="59">
        <f>IF(P$13&gt;1,"未定",ROUND(((P$9-SUM(C$9:C151))*P$14/100)/12,0))</f>
        <v>0</v>
      </c>
      <c r="F152" s="60">
        <f t="shared" si="12"/>
        <v>0</v>
      </c>
      <c r="G152" s="61" t="s">
        <v>50</v>
      </c>
      <c r="H152" s="62">
        <f>IF(P$13&gt;1,"未定",SUM(E141:E152))</f>
        <v>0</v>
      </c>
      <c r="I152" s="63"/>
      <c r="J152" s="63"/>
      <c r="K152" s="63"/>
      <c r="L152" s="63"/>
      <c r="M152" s="64">
        <f t="shared" si="14"/>
        <v>0</v>
      </c>
      <c r="N152" s="43"/>
      <c r="X152" s="11"/>
      <c r="Y152" s="11"/>
      <c r="Z152" s="11"/>
      <c r="AA152" s="12"/>
    </row>
    <row r="153" spans="1:27" s="13" customFormat="1" ht="18.75" customHeight="1" x14ac:dyDescent="0.15">
      <c r="A153" s="24">
        <f t="shared" si="15"/>
        <v>0</v>
      </c>
      <c r="B153" s="25">
        <f t="shared" si="13"/>
        <v>0</v>
      </c>
      <c r="C153" s="26">
        <f>IF(($P$9-SUM($C$9:C152))&gt;0,$AA$9,0)</f>
        <v>0</v>
      </c>
      <c r="D153" s="27">
        <f>IF(($P$10-SUM($D$9:D152))&gt;0,$AA$10,0)</f>
        <v>0</v>
      </c>
      <c r="E153" s="28">
        <f>IF(P$13&gt;1,"未定",ROUND(((P$9-SUM(C$9:C152))*P$14/100)/12,0))</f>
        <v>0</v>
      </c>
      <c r="F153" s="29">
        <f t="shared" si="12"/>
        <v>0</v>
      </c>
      <c r="G153" s="146" t="s">
        <v>72</v>
      </c>
      <c r="H153" s="147"/>
      <c r="I153" s="30"/>
      <c r="J153" s="30"/>
      <c r="K153" s="30"/>
      <c r="L153" s="30"/>
      <c r="M153" s="32">
        <f t="shared" si="14"/>
        <v>0</v>
      </c>
      <c r="N153" s="43"/>
      <c r="X153" s="11"/>
      <c r="Y153" s="11"/>
      <c r="Z153" s="11"/>
      <c r="AA153" s="12"/>
    </row>
    <row r="154" spans="1:27" s="13" customFormat="1" ht="18.75" customHeight="1" x14ac:dyDescent="0.15">
      <c r="A154" s="34">
        <f t="shared" si="15"/>
        <v>0</v>
      </c>
      <c r="B154" s="35">
        <f t="shared" si="13"/>
        <v>0</v>
      </c>
      <c r="C154" s="36">
        <f>IF(($P$9-SUM($C$9:C153))&gt;0,$AA$9,0)</f>
        <v>0</v>
      </c>
      <c r="D154" s="37">
        <f>IF(($P$10-SUM($D$9:D153))&gt;0,$AA$10,0)</f>
        <v>0</v>
      </c>
      <c r="E154" s="38">
        <f>IF(P$13&gt;1,"未定",ROUND(((P$9-SUM(C$9:C153))*P$14/100)/12,0))</f>
        <v>0</v>
      </c>
      <c r="F154" s="39">
        <f t="shared" si="12"/>
        <v>0</v>
      </c>
      <c r="G154" s="148"/>
      <c r="H154" s="149"/>
      <c r="I154" s="40"/>
      <c r="J154" s="40"/>
      <c r="K154" s="40"/>
      <c r="L154" s="40"/>
      <c r="M154" s="41">
        <f t="shared" si="14"/>
        <v>0</v>
      </c>
      <c r="N154" s="43"/>
      <c r="X154" s="11"/>
      <c r="Y154" s="11"/>
      <c r="Z154" s="11"/>
      <c r="AA154" s="12"/>
    </row>
    <row r="155" spans="1:27" s="13" customFormat="1" ht="18.75" customHeight="1" x14ac:dyDescent="0.15">
      <c r="A155" s="34">
        <f t="shared" si="15"/>
        <v>0</v>
      </c>
      <c r="B155" s="35">
        <f t="shared" si="13"/>
        <v>0</v>
      </c>
      <c r="C155" s="36">
        <f>IF(($P$9-SUM($C$9:C154))&gt;0,$AA$9,0)</f>
        <v>0</v>
      </c>
      <c r="D155" s="37">
        <f>IF(($P$10-SUM($D$9:D154))&gt;0,$AA$10,0)</f>
        <v>0</v>
      </c>
      <c r="E155" s="38">
        <f>IF(P$13&gt;1,"未定",ROUND(((P$9-SUM(C$9:C154))*P$14/100)/12,0))</f>
        <v>0</v>
      </c>
      <c r="F155" s="39">
        <f t="shared" si="12"/>
        <v>0</v>
      </c>
      <c r="G155" s="148"/>
      <c r="H155" s="149"/>
      <c r="I155" s="40"/>
      <c r="J155" s="40"/>
      <c r="K155" s="40"/>
      <c r="L155" s="40"/>
      <c r="M155" s="41">
        <f t="shared" si="14"/>
        <v>0</v>
      </c>
      <c r="N155" s="43"/>
      <c r="X155" s="11"/>
      <c r="Y155" s="11"/>
      <c r="Z155" s="11"/>
      <c r="AA155" s="12"/>
    </row>
    <row r="156" spans="1:27" s="13" customFormat="1" ht="18.75" customHeight="1" x14ac:dyDescent="0.15">
      <c r="A156" s="34">
        <f t="shared" si="15"/>
        <v>0</v>
      </c>
      <c r="B156" s="35">
        <f t="shared" si="13"/>
        <v>0</v>
      </c>
      <c r="C156" s="36">
        <f>IF(($P$9-SUM($C$9:C155))&gt;0,$AA$9,0)</f>
        <v>0</v>
      </c>
      <c r="D156" s="37">
        <f>IF(($P$10-SUM($D$9:D155))&gt;0,$AA$10,0)</f>
        <v>0</v>
      </c>
      <c r="E156" s="38">
        <f>IF(P$13&gt;1,"未定",ROUND(((P$9-SUM(C$9:C155))*P$14/100)/12,0))</f>
        <v>0</v>
      </c>
      <c r="F156" s="39">
        <f t="shared" si="12"/>
        <v>0</v>
      </c>
      <c r="G156" s="148"/>
      <c r="H156" s="149"/>
      <c r="I156" s="40"/>
      <c r="J156" s="40"/>
      <c r="K156" s="40"/>
      <c r="L156" s="40"/>
      <c r="M156" s="41">
        <f t="shared" si="14"/>
        <v>0</v>
      </c>
      <c r="N156" s="43"/>
      <c r="X156" s="11"/>
      <c r="Y156" s="11"/>
      <c r="Z156" s="11"/>
      <c r="AA156" s="12"/>
    </row>
    <row r="157" spans="1:27" s="13" customFormat="1" ht="18.75" customHeight="1" x14ac:dyDescent="0.15">
      <c r="A157" s="34">
        <f t="shared" si="15"/>
        <v>0</v>
      </c>
      <c r="B157" s="35">
        <f t="shared" si="13"/>
        <v>0</v>
      </c>
      <c r="C157" s="36">
        <f>IF(($P$9-SUM($C$9:C156))&gt;0,$AA$9,0)</f>
        <v>0</v>
      </c>
      <c r="D157" s="37">
        <f>IF(($P$10-SUM($D$9:D156))&gt;0,$AA$10,0)</f>
        <v>0</v>
      </c>
      <c r="E157" s="38">
        <f>IF(P$13&gt;1,"未定",ROUND(((P$9-SUM(C$9:C156))*P$14/100)/12,0))</f>
        <v>0</v>
      </c>
      <c r="F157" s="39">
        <f t="shared" si="12"/>
        <v>0</v>
      </c>
      <c r="G157" s="148"/>
      <c r="H157" s="149"/>
      <c r="I157" s="40"/>
      <c r="J157" s="40"/>
      <c r="K157" s="40"/>
      <c r="L157" s="40"/>
      <c r="M157" s="41">
        <f t="shared" si="14"/>
        <v>0</v>
      </c>
      <c r="N157" s="43"/>
      <c r="X157" s="11"/>
      <c r="Y157" s="11"/>
      <c r="Z157" s="11"/>
      <c r="AA157" s="12"/>
    </row>
    <row r="158" spans="1:27" s="13" customFormat="1" ht="18.75" customHeight="1" x14ac:dyDescent="0.15">
      <c r="A158" s="34">
        <f t="shared" si="15"/>
        <v>0</v>
      </c>
      <c r="B158" s="35">
        <f t="shared" si="13"/>
        <v>0</v>
      </c>
      <c r="C158" s="36">
        <f>IF(($P$9-SUM($C$9:C157))&gt;0,$AA$9,0)</f>
        <v>0</v>
      </c>
      <c r="D158" s="37">
        <f>IF(($P$10-SUM($D$9:D157))&gt;0,$AA$10,0)</f>
        <v>0</v>
      </c>
      <c r="E158" s="38">
        <f>IF(P$13&gt;1,"未定",ROUND(((P$9-SUM(C$9:C157))*P$14/100)/12,0))</f>
        <v>0</v>
      </c>
      <c r="F158" s="39">
        <f t="shared" si="12"/>
        <v>0</v>
      </c>
      <c r="G158" s="148"/>
      <c r="H158" s="149"/>
      <c r="I158" s="40"/>
      <c r="J158" s="40"/>
      <c r="K158" s="40"/>
      <c r="L158" s="40"/>
      <c r="M158" s="41">
        <f t="shared" si="14"/>
        <v>0</v>
      </c>
      <c r="N158" s="43"/>
      <c r="X158" s="11"/>
      <c r="Y158" s="11"/>
      <c r="Z158" s="11"/>
      <c r="AA158" s="12"/>
    </row>
    <row r="159" spans="1:27" s="13" customFormat="1" ht="18.75" customHeight="1" x14ac:dyDescent="0.15">
      <c r="A159" s="34">
        <f t="shared" si="15"/>
        <v>0</v>
      </c>
      <c r="B159" s="35">
        <f t="shared" si="13"/>
        <v>0</v>
      </c>
      <c r="C159" s="36">
        <f>IF(($P$9-SUM($C$9:C158))&gt;0,$AA$9,0)</f>
        <v>0</v>
      </c>
      <c r="D159" s="37">
        <f>IF(($P$10-SUM($D$9:D158))&gt;0,$AA$10,0)</f>
        <v>0</v>
      </c>
      <c r="E159" s="38">
        <f>IF(P$13&gt;1,"未定",ROUND(((P$9-SUM(C$9:C158))*P$14/100)/12,0))</f>
        <v>0</v>
      </c>
      <c r="F159" s="39">
        <f t="shared" si="12"/>
        <v>0</v>
      </c>
      <c r="G159" s="148"/>
      <c r="H159" s="149"/>
      <c r="I159" s="40"/>
      <c r="J159" s="40"/>
      <c r="K159" s="40"/>
      <c r="L159" s="40"/>
      <c r="M159" s="41">
        <f t="shared" si="14"/>
        <v>0</v>
      </c>
      <c r="N159" s="43"/>
      <c r="X159" s="11"/>
      <c r="Y159" s="11"/>
      <c r="Z159" s="11"/>
      <c r="AA159" s="12"/>
    </row>
    <row r="160" spans="1:27" s="13" customFormat="1" ht="18.75" customHeight="1" x14ac:dyDescent="0.15">
      <c r="A160" s="34">
        <f t="shared" si="15"/>
        <v>0</v>
      </c>
      <c r="B160" s="35">
        <f t="shared" si="13"/>
        <v>0</v>
      </c>
      <c r="C160" s="36">
        <f>IF(($P$9-SUM($C$9:C159))&gt;0,$AA$9,0)</f>
        <v>0</v>
      </c>
      <c r="D160" s="37">
        <f>IF(($P$10-SUM($D$9:D159))&gt;0,$AA$10,0)</f>
        <v>0</v>
      </c>
      <c r="E160" s="38">
        <f>IF(P$13&gt;1,"未定",ROUND(((P$9-SUM(C$9:C159))*P$14/100)/12,0))</f>
        <v>0</v>
      </c>
      <c r="F160" s="39">
        <f t="shared" si="12"/>
        <v>0</v>
      </c>
      <c r="G160" s="148"/>
      <c r="H160" s="149"/>
      <c r="I160" s="40"/>
      <c r="J160" s="40"/>
      <c r="K160" s="40"/>
      <c r="L160" s="40"/>
      <c r="M160" s="41">
        <f t="shared" si="14"/>
        <v>0</v>
      </c>
      <c r="N160" s="43"/>
      <c r="X160" s="11"/>
      <c r="Y160" s="11"/>
      <c r="Z160" s="11"/>
      <c r="AA160" s="12"/>
    </row>
    <row r="161" spans="1:27" s="13" customFormat="1" ht="18.75" customHeight="1" x14ac:dyDescent="0.15">
      <c r="A161" s="34">
        <f t="shared" si="15"/>
        <v>0</v>
      </c>
      <c r="B161" s="35">
        <f t="shared" si="13"/>
        <v>0</v>
      </c>
      <c r="C161" s="36">
        <f>IF(($P$9-SUM($C$9:C160))&gt;0,$AA$9,0)</f>
        <v>0</v>
      </c>
      <c r="D161" s="37">
        <f>IF(($P$10-SUM($D$9:D160))&gt;0,$AA$10,0)</f>
        <v>0</v>
      </c>
      <c r="E161" s="38">
        <f>IF(P$13&gt;1,"未定",ROUND(((P$9-SUM(C$9:C160))*P$14/100)/12,0))</f>
        <v>0</v>
      </c>
      <c r="F161" s="39">
        <f t="shared" si="12"/>
        <v>0</v>
      </c>
      <c r="G161" s="148"/>
      <c r="H161" s="149"/>
      <c r="I161" s="40"/>
      <c r="J161" s="40"/>
      <c r="K161" s="40"/>
      <c r="L161" s="40"/>
      <c r="M161" s="41">
        <f t="shared" si="14"/>
        <v>0</v>
      </c>
      <c r="N161" s="43"/>
      <c r="X161" s="11"/>
      <c r="Y161" s="11"/>
      <c r="Z161" s="11"/>
      <c r="AA161" s="12"/>
    </row>
    <row r="162" spans="1:27" s="13" customFormat="1" ht="18.75" customHeight="1" x14ac:dyDescent="0.15">
      <c r="A162" s="34">
        <f t="shared" si="15"/>
        <v>0</v>
      </c>
      <c r="B162" s="35">
        <f t="shared" si="13"/>
        <v>0</v>
      </c>
      <c r="C162" s="36">
        <f>IF(($P$9-SUM($C$9:C161))&gt;0,$AA$9,0)</f>
        <v>0</v>
      </c>
      <c r="D162" s="37">
        <f>IF(($P$10-SUM($D$9:D161))&gt;0,$AA$10,0)</f>
        <v>0</v>
      </c>
      <c r="E162" s="38">
        <f>IF(P$13&gt;1,"未定",ROUND(((P$9-SUM(C$9:C161))*P$14/100)/12,0))</f>
        <v>0</v>
      </c>
      <c r="F162" s="39">
        <f t="shared" si="12"/>
        <v>0</v>
      </c>
      <c r="G162" s="44" t="s">
        <v>15</v>
      </c>
      <c r="H162" s="80">
        <f>IF(P$13&gt;1,"未定",SUM(F153:F164))</f>
        <v>0</v>
      </c>
      <c r="I162" s="40"/>
      <c r="J162" s="40"/>
      <c r="K162" s="40"/>
      <c r="L162" s="40"/>
      <c r="M162" s="41">
        <f t="shared" si="14"/>
        <v>0</v>
      </c>
      <c r="N162" s="43"/>
      <c r="X162" s="11"/>
      <c r="Y162" s="11"/>
      <c r="Z162" s="11"/>
      <c r="AA162" s="12"/>
    </row>
    <row r="163" spans="1:27" s="13" customFormat="1" ht="18.75" customHeight="1" x14ac:dyDescent="0.15">
      <c r="A163" s="34">
        <f t="shared" si="15"/>
        <v>0</v>
      </c>
      <c r="B163" s="35">
        <f t="shared" si="13"/>
        <v>0</v>
      </c>
      <c r="C163" s="36">
        <f>IF(($P$9-SUM($C$9:C162))&gt;0,$AA$9,0)</f>
        <v>0</v>
      </c>
      <c r="D163" s="37">
        <f>IF(($P$10-SUM($D$9:D162))&gt;0,$AA$10,0)</f>
        <v>0</v>
      </c>
      <c r="E163" s="38">
        <f>IF(P$13&gt;1,"未定",ROUND(((P$9-SUM(C$9:C162))*P$14/100)/12,0))</f>
        <v>0</v>
      </c>
      <c r="F163" s="39">
        <f t="shared" si="12"/>
        <v>0</v>
      </c>
      <c r="G163" s="48" t="s">
        <v>47</v>
      </c>
      <c r="H163" s="49">
        <f>SUM(B153:B164)</f>
        <v>0</v>
      </c>
      <c r="I163" s="40"/>
      <c r="J163" s="40"/>
      <c r="K163" s="40"/>
      <c r="L163" s="40"/>
      <c r="M163" s="41">
        <f t="shared" si="14"/>
        <v>0</v>
      </c>
      <c r="N163" s="43"/>
      <c r="X163" s="11"/>
      <c r="Y163" s="11"/>
      <c r="Z163" s="11"/>
      <c r="AA163" s="12"/>
    </row>
    <row r="164" spans="1:27" s="13" customFormat="1" ht="18.75" customHeight="1" x14ac:dyDescent="0.15">
      <c r="A164" s="55">
        <f t="shared" si="15"/>
        <v>0</v>
      </c>
      <c r="B164" s="56">
        <f t="shared" si="13"/>
        <v>0</v>
      </c>
      <c r="C164" s="57">
        <f>IF(($P$9-SUM($C$9:C163))&gt;0,$AA$9,0)</f>
        <v>0</v>
      </c>
      <c r="D164" s="58">
        <f>IF(($P$10-SUM($D$9:D163))&gt;0,$AA$10,0)</f>
        <v>0</v>
      </c>
      <c r="E164" s="38">
        <f>IF(P$13&gt;1,"未定",ROUND(((P$9-SUM(C$9:C163))*P$14/100)/12,0))</f>
        <v>0</v>
      </c>
      <c r="F164" s="60">
        <f t="shared" si="12"/>
        <v>0</v>
      </c>
      <c r="G164" s="61" t="s">
        <v>50</v>
      </c>
      <c r="H164" s="62">
        <f>IF(P$13&gt;1,"未定",SUM(E153:E164))</f>
        <v>0</v>
      </c>
      <c r="I164" s="63"/>
      <c r="J164" s="63"/>
      <c r="K164" s="63"/>
      <c r="L164" s="63"/>
      <c r="M164" s="64">
        <f t="shared" si="14"/>
        <v>0</v>
      </c>
      <c r="N164" s="43"/>
      <c r="X164" s="11"/>
      <c r="Y164" s="11"/>
      <c r="Z164" s="11"/>
      <c r="AA164" s="12"/>
    </row>
    <row r="165" spans="1:27" s="13" customFormat="1" ht="18.75" customHeight="1" x14ac:dyDescent="0.15">
      <c r="A165" s="24">
        <f t="shared" si="15"/>
        <v>0</v>
      </c>
      <c r="B165" s="25">
        <f t="shared" si="13"/>
        <v>0</v>
      </c>
      <c r="C165" s="26">
        <f>IF(($P$9-SUM($C$9:C164))&gt;0,$AA$9,0)</f>
        <v>0</v>
      </c>
      <c r="D165" s="27">
        <f>IF(($P$10-SUM($D$9:D164))&gt;0,$AA$10,0)</f>
        <v>0</v>
      </c>
      <c r="E165" s="28">
        <f>IF(P$13&gt;1,"未定",ROUND(((P$9-SUM(C$9:C164))*P$14/100)/12,0))</f>
        <v>0</v>
      </c>
      <c r="F165" s="29">
        <f t="shared" si="12"/>
        <v>0</v>
      </c>
      <c r="G165" s="146" t="s">
        <v>73</v>
      </c>
      <c r="H165" s="147"/>
      <c r="I165" s="30"/>
      <c r="J165" s="30"/>
      <c r="K165" s="30"/>
      <c r="L165" s="30"/>
      <c r="M165" s="32">
        <f t="shared" si="14"/>
        <v>0</v>
      </c>
      <c r="N165" s="43"/>
      <c r="X165" s="11"/>
      <c r="Y165" s="11"/>
      <c r="Z165" s="11"/>
      <c r="AA165" s="12"/>
    </row>
    <row r="166" spans="1:27" s="13" customFormat="1" ht="18.75" customHeight="1" x14ac:dyDescent="0.15">
      <c r="A166" s="34">
        <f t="shared" si="15"/>
        <v>0</v>
      </c>
      <c r="B166" s="35">
        <f t="shared" si="13"/>
        <v>0</v>
      </c>
      <c r="C166" s="36">
        <f>IF(($P$9-SUM($C$9:C165))&gt;0,$AA$9,0)</f>
        <v>0</v>
      </c>
      <c r="D166" s="37">
        <f>IF(($P$10-SUM($D$9:D165))&gt;0,$AA$10,0)</f>
        <v>0</v>
      </c>
      <c r="E166" s="38">
        <f>IF(P$13&gt;1,"未定",ROUND(((P$9-SUM(C$9:C165))*P$14/100)/12,0))</f>
        <v>0</v>
      </c>
      <c r="F166" s="39">
        <f t="shared" si="12"/>
        <v>0</v>
      </c>
      <c r="G166" s="148"/>
      <c r="H166" s="149"/>
      <c r="I166" s="40"/>
      <c r="J166" s="40"/>
      <c r="K166" s="40"/>
      <c r="L166" s="40"/>
      <c r="M166" s="41">
        <f t="shared" si="14"/>
        <v>0</v>
      </c>
      <c r="N166" s="43"/>
      <c r="X166" s="11"/>
      <c r="Y166" s="11"/>
      <c r="Z166" s="11"/>
      <c r="AA166" s="12"/>
    </row>
    <row r="167" spans="1:27" s="13" customFormat="1" ht="18.75" customHeight="1" x14ac:dyDescent="0.15">
      <c r="A167" s="34">
        <f t="shared" si="15"/>
        <v>0</v>
      </c>
      <c r="B167" s="35">
        <f t="shared" si="13"/>
        <v>0</v>
      </c>
      <c r="C167" s="36">
        <f>IF(($P$9-SUM($C$9:C166))&gt;0,$AA$9,0)</f>
        <v>0</v>
      </c>
      <c r="D167" s="37">
        <f>IF(($P$10-SUM($D$9:D166))&gt;0,$AA$10,0)</f>
        <v>0</v>
      </c>
      <c r="E167" s="38">
        <f>IF(P$13&gt;1,"未定",ROUND(((P$9-SUM(C$9:C166))*P$14/100)/12,0))</f>
        <v>0</v>
      </c>
      <c r="F167" s="39">
        <f t="shared" si="12"/>
        <v>0</v>
      </c>
      <c r="G167" s="148"/>
      <c r="H167" s="149"/>
      <c r="I167" s="40"/>
      <c r="J167" s="40"/>
      <c r="K167" s="40"/>
      <c r="L167" s="40"/>
      <c r="M167" s="41">
        <f t="shared" si="14"/>
        <v>0</v>
      </c>
      <c r="N167" s="43"/>
      <c r="X167" s="11"/>
      <c r="Y167" s="11"/>
      <c r="Z167" s="11"/>
      <c r="AA167" s="12"/>
    </row>
    <row r="168" spans="1:27" s="13" customFormat="1" ht="18.75" customHeight="1" x14ac:dyDescent="0.15">
      <c r="A168" s="34">
        <f t="shared" si="15"/>
        <v>0</v>
      </c>
      <c r="B168" s="35">
        <f t="shared" si="13"/>
        <v>0</v>
      </c>
      <c r="C168" s="36">
        <f>IF(($P$9-SUM($C$9:C167))&gt;0,$AA$9,0)</f>
        <v>0</v>
      </c>
      <c r="D168" s="37">
        <f>IF(($P$10-SUM($D$9:D167))&gt;0,$AA$10,0)</f>
        <v>0</v>
      </c>
      <c r="E168" s="38">
        <f>IF(P$13&gt;1,"未定",ROUND(((P$9-SUM(C$9:C167))*P$14/100)/12,0))</f>
        <v>0</v>
      </c>
      <c r="F168" s="39">
        <f t="shared" si="12"/>
        <v>0</v>
      </c>
      <c r="G168" s="148"/>
      <c r="H168" s="149"/>
      <c r="I168" s="40"/>
      <c r="J168" s="40"/>
      <c r="K168" s="40"/>
      <c r="L168" s="40"/>
      <c r="M168" s="41">
        <f t="shared" si="14"/>
        <v>0</v>
      </c>
      <c r="N168" s="43"/>
      <c r="X168" s="11"/>
      <c r="Y168" s="11"/>
      <c r="Z168" s="11"/>
      <c r="AA168" s="12"/>
    </row>
    <row r="169" spans="1:27" s="13" customFormat="1" ht="18.75" customHeight="1" x14ac:dyDescent="0.15">
      <c r="A169" s="34">
        <f t="shared" si="15"/>
        <v>0</v>
      </c>
      <c r="B169" s="35">
        <f t="shared" si="13"/>
        <v>0</v>
      </c>
      <c r="C169" s="36">
        <f>IF(($P$9-SUM($C$9:C168))&gt;0,$AA$9,0)</f>
        <v>0</v>
      </c>
      <c r="D169" s="37">
        <f>IF(($P$10-SUM($D$9:D168))&gt;0,$AA$10,0)</f>
        <v>0</v>
      </c>
      <c r="E169" s="38">
        <f>IF(P$13&gt;1,"未定",ROUND(((P$9-SUM(C$9:C168))*P$14/100)/12,0))</f>
        <v>0</v>
      </c>
      <c r="F169" s="39">
        <f t="shared" si="12"/>
        <v>0</v>
      </c>
      <c r="G169" s="148"/>
      <c r="H169" s="149"/>
      <c r="I169" s="40"/>
      <c r="J169" s="40"/>
      <c r="K169" s="40"/>
      <c r="L169" s="40"/>
      <c r="M169" s="41">
        <f t="shared" si="14"/>
        <v>0</v>
      </c>
      <c r="N169" s="43"/>
      <c r="X169" s="11"/>
      <c r="Y169" s="11"/>
      <c r="Z169" s="11"/>
      <c r="AA169" s="12"/>
    </row>
    <row r="170" spans="1:27" s="13" customFormat="1" ht="18.75" customHeight="1" x14ac:dyDescent="0.15">
      <c r="A170" s="34">
        <f t="shared" si="15"/>
        <v>0</v>
      </c>
      <c r="B170" s="35">
        <f t="shared" si="13"/>
        <v>0</v>
      </c>
      <c r="C170" s="36">
        <f>IF(($P$9-SUM($C$9:C169))&gt;0,$AA$9,0)</f>
        <v>0</v>
      </c>
      <c r="D170" s="37">
        <f>IF(($P$10-SUM($D$9:D169))&gt;0,$AA$10,0)</f>
        <v>0</v>
      </c>
      <c r="E170" s="38">
        <f>IF(P$13&gt;1,"未定",ROUND(((P$9-SUM(C$9:C169))*P$14/100)/12,0))</f>
        <v>0</v>
      </c>
      <c r="F170" s="39">
        <f t="shared" si="12"/>
        <v>0</v>
      </c>
      <c r="G170" s="148"/>
      <c r="H170" s="149"/>
      <c r="I170" s="40"/>
      <c r="J170" s="40"/>
      <c r="K170" s="40"/>
      <c r="L170" s="40"/>
      <c r="M170" s="41">
        <f t="shared" si="14"/>
        <v>0</v>
      </c>
      <c r="N170" s="43"/>
      <c r="X170" s="11"/>
      <c r="Y170" s="11"/>
      <c r="Z170" s="11"/>
      <c r="AA170" s="12"/>
    </row>
    <row r="171" spans="1:27" s="13" customFormat="1" ht="18.75" customHeight="1" x14ac:dyDescent="0.15">
      <c r="A171" s="34">
        <f t="shared" si="15"/>
        <v>0</v>
      </c>
      <c r="B171" s="35">
        <f t="shared" si="13"/>
        <v>0</v>
      </c>
      <c r="C171" s="36">
        <f>IF(($P$9-SUM($C$9:C170))&gt;0,$AA$9,0)</f>
        <v>0</v>
      </c>
      <c r="D171" s="37">
        <f>IF(($P$10-SUM($D$9:D170))&gt;0,$AA$10,0)</f>
        <v>0</v>
      </c>
      <c r="E171" s="38">
        <f>IF(P$13&gt;1,"未定",ROUND(((P$9-SUM(C$9:C170))*P$14/100)/12,0))</f>
        <v>0</v>
      </c>
      <c r="F171" s="39">
        <f t="shared" si="12"/>
        <v>0</v>
      </c>
      <c r="G171" s="148"/>
      <c r="H171" s="149"/>
      <c r="I171" s="40"/>
      <c r="J171" s="40"/>
      <c r="K171" s="40"/>
      <c r="L171" s="40"/>
      <c r="M171" s="41">
        <f t="shared" si="14"/>
        <v>0</v>
      </c>
      <c r="N171" s="43"/>
      <c r="X171" s="11"/>
      <c r="Y171" s="11"/>
      <c r="Z171" s="11"/>
      <c r="AA171" s="12"/>
    </row>
    <row r="172" spans="1:27" s="13" customFormat="1" ht="18.75" customHeight="1" x14ac:dyDescent="0.15">
      <c r="A172" s="34">
        <f t="shared" si="15"/>
        <v>0</v>
      </c>
      <c r="B172" s="35">
        <f t="shared" si="13"/>
        <v>0</v>
      </c>
      <c r="C172" s="36">
        <f>IF(($P$9-SUM($C$9:C171))&gt;0,$AA$9,0)</f>
        <v>0</v>
      </c>
      <c r="D172" s="37">
        <f>IF(($P$10-SUM($D$9:D171))&gt;0,$AA$10,0)</f>
        <v>0</v>
      </c>
      <c r="E172" s="38">
        <f>IF(P$13&gt;1,"未定",ROUND(((P$9-SUM(C$9:C171))*P$14/100)/12,0))</f>
        <v>0</v>
      </c>
      <c r="F172" s="39">
        <f t="shared" si="12"/>
        <v>0</v>
      </c>
      <c r="G172" s="148"/>
      <c r="H172" s="149"/>
      <c r="I172" s="40"/>
      <c r="J172" s="40"/>
      <c r="K172" s="40"/>
      <c r="L172" s="40"/>
      <c r="M172" s="41">
        <f t="shared" si="14"/>
        <v>0</v>
      </c>
      <c r="N172" s="43"/>
      <c r="X172" s="11"/>
      <c r="Y172" s="11"/>
      <c r="Z172" s="11"/>
      <c r="AA172" s="12"/>
    </row>
    <row r="173" spans="1:27" s="13" customFormat="1" ht="18.75" customHeight="1" x14ac:dyDescent="0.15">
      <c r="A173" s="34">
        <f t="shared" si="15"/>
        <v>0</v>
      </c>
      <c r="B173" s="35">
        <f t="shared" si="13"/>
        <v>0</v>
      </c>
      <c r="C173" s="36">
        <f>IF(($P$9-SUM($C$9:C172))&gt;0,$AA$9,0)</f>
        <v>0</v>
      </c>
      <c r="D173" s="37">
        <f>IF(($P$10-SUM($D$9:D172))&gt;0,$AA$10,0)</f>
        <v>0</v>
      </c>
      <c r="E173" s="38">
        <f>IF(P$13&gt;1,"未定",ROUND(((P$9-SUM(C$9:C172))*P$14/100)/12,0))</f>
        <v>0</v>
      </c>
      <c r="F173" s="39">
        <f t="shared" si="12"/>
        <v>0</v>
      </c>
      <c r="G173" s="148"/>
      <c r="H173" s="149"/>
      <c r="I173" s="40"/>
      <c r="J173" s="40"/>
      <c r="K173" s="40"/>
      <c r="L173" s="40"/>
      <c r="M173" s="41">
        <f t="shared" si="14"/>
        <v>0</v>
      </c>
      <c r="N173" s="43"/>
      <c r="X173" s="11"/>
      <c r="Y173" s="11"/>
      <c r="Z173" s="11"/>
      <c r="AA173" s="12"/>
    </row>
    <row r="174" spans="1:27" s="13" customFormat="1" ht="18.75" customHeight="1" x14ac:dyDescent="0.15">
      <c r="A174" s="34">
        <f t="shared" si="15"/>
        <v>0</v>
      </c>
      <c r="B174" s="35">
        <f t="shared" si="13"/>
        <v>0</v>
      </c>
      <c r="C174" s="36">
        <f>IF(($P$9-SUM($C$9:C173))&gt;0,$AA$9,0)</f>
        <v>0</v>
      </c>
      <c r="D174" s="37">
        <f>IF(($P$10-SUM($D$9:D173))&gt;0,$AA$10,0)</f>
        <v>0</v>
      </c>
      <c r="E174" s="38">
        <f>IF(P$13&gt;1,"未定",ROUND(((P$9-SUM(C$9:C173))*P$14/100)/12,0))</f>
        <v>0</v>
      </c>
      <c r="F174" s="39">
        <f t="shared" si="12"/>
        <v>0</v>
      </c>
      <c r="G174" s="44" t="s">
        <v>15</v>
      </c>
      <c r="H174" s="80">
        <f>IF(P$13&gt;1,"未定",SUM(F165:F176))</f>
        <v>0</v>
      </c>
      <c r="I174" s="40"/>
      <c r="J174" s="40"/>
      <c r="K174" s="40"/>
      <c r="L174" s="40"/>
      <c r="M174" s="41">
        <f t="shared" si="14"/>
        <v>0</v>
      </c>
      <c r="N174" s="43"/>
      <c r="X174" s="11"/>
      <c r="Y174" s="11"/>
      <c r="Z174" s="11"/>
      <c r="AA174" s="12"/>
    </row>
    <row r="175" spans="1:27" s="13" customFormat="1" ht="18.75" customHeight="1" x14ac:dyDescent="0.15">
      <c r="A175" s="34">
        <f t="shared" si="15"/>
        <v>0</v>
      </c>
      <c r="B175" s="35">
        <f t="shared" si="13"/>
        <v>0</v>
      </c>
      <c r="C175" s="36">
        <f>IF(($P$9-SUM($C$9:C174))&gt;0,$AA$9,0)</f>
        <v>0</v>
      </c>
      <c r="D175" s="37">
        <f>IF(($P$10-SUM($D$9:D174))&gt;0,$AA$10,0)</f>
        <v>0</v>
      </c>
      <c r="E175" s="38">
        <f>IF(P$13&gt;1,"未定",ROUND(((P$9-SUM(C$9:C174))*P$14/100)/12,0))</f>
        <v>0</v>
      </c>
      <c r="F175" s="39">
        <f t="shared" si="12"/>
        <v>0</v>
      </c>
      <c r="G175" s="48" t="s">
        <v>47</v>
      </c>
      <c r="H175" s="49">
        <f>SUM(B165:B176)</f>
        <v>0</v>
      </c>
      <c r="I175" s="40"/>
      <c r="J175" s="40"/>
      <c r="K175" s="40"/>
      <c r="L175" s="40"/>
      <c r="M175" s="41">
        <f t="shared" si="14"/>
        <v>0</v>
      </c>
      <c r="N175" s="43"/>
      <c r="X175" s="11"/>
      <c r="Y175" s="11"/>
      <c r="Z175" s="11"/>
      <c r="AA175" s="12"/>
    </row>
    <row r="176" spans="1:27" s="13" customFormat="1" ht="18.75" customHeight="1" x14ac:dyDescent="0.15">
      <c r="A176" s="55">
        <f t="shared" si="15"/>
        <v>0</v>
      </c>
      <c r="B176" s="56">
        <f t="shared" si="13"/>
        <v>0</v>
      </c>
      <c r="C176" s="57">
        <f>IF(($P$9-SUM($C$9:C175))&gt;0,$AA$9,0)</f>
        <v>0</v>
      </c>
      <c r="D176" s="58">
        <f>IF(($P$10-SUM($D$9:D175))&gt;0,$AA$10,0)</f>
        <v>0</v>
      </c>
      <c r="E176" s="38">
        <f>IF(P$13&gt;1,"未定",ROUND(((P$9-SUM(C$9:C175))*P$14/100)/12,0))</f>
        <v>0</v>
      </c>
      <c r="F176" s="60">
        <f t="shared" si="12"/>
        <v>0</v>
      </c>
      <c r="G176" s="61" t="s">
        <v>50</v>
      </c>
      <c r="H176" s="62">
        <f>IF(P$13&gt;1,"未定",SUM(E165:E176))</f>
        <v>0</v>
      </c>
      <c r="I176" s="63"/>
      <c r="J176" s="63"/>
      <c r="K176" s="63"/>
      <c r="L176" s="63"/>
      <c r="M176" s="64">
        <f t="shared" si="14"/>
        <v>0</v>
      </c>
      <c r="N176" s="43"/>
      <c r="X176" s="11"/>
      <c r="Y176" s="11"/>
      <c r="Z176" s="11"/>
      <c r="AA176" s="12"/>
    </row>
    <row r="177" spans="1:27" s="13" customFormat="1" ht="18.75" customHeight="1" x14ac:dyDescent="0.15">
      <c r="A177" s="24">
        <f t="shared" si="15"/>
        <v>0</v>
      </c>
      <c r="B177" s="25">
        <f t="shared" si="13"/>
        <v>0</v>
      </c>
      <c r="C177" s="26">
        <f>IF(($P$9-SUM($C$9:C176))&gt;0,$AA$9,0)</f>
        <v>0</v>
      </c>
      <c r="D177" s="27">
        <f>IF(($P$10-SUM($D$9:D176))&gt;0,$AA$10,0)</f>
        <v>0</v>
      </c>
      <c r="E177" s="28">
        <f>IF(P$13&gt;1,"未定",ROUND(((P$9-SUM(C$9:C176))*P$14/100)/12,0))</f>
        <v>0</v>
      </c>
      <c r="F177" s="29">
        <f t="shared" si="12"/>
        <v>0</v>
      </c>
      <c r="G177" s="146" t="s">
        <v>74</v>
      </c>
      <c r="H177" s="147"/>
      <c r="I177" s="30"/>
      <c r="J177" s="30"/>
      <c r="K177" s="30"/>
      <c r="L177" s="30"/>
      <c r="M177" s="32">
        <f t="shared" si="14"/>
        <v>0</v>
      </c>
      <c r="N177" s="43"/>
      <c r="X177" s="11"/>
      <c r="Y177" s="11"/>
      <c r="Z177" s="11"/>
      <c r="AA177" s="12"/>
    </row>
    <row r="178" spans="1:27" s="13" customFormat="1" ht="18.75" customHeight="1" x14ac:dyDescent="0.15">
      <c r="A178" s="34">
        <f t="shared" si="15"/>
        <v>0</v>
      </c>
      <c r="B178" s="35">
        <f t="shared" si="13"/>
        <v>0</v>
      </c>
      <c r="C178" s="36">
        <f>IF(($P$9-SUM($C$9:C177))&gt;0,$AA$9,0)</f>
        <v>0</v>
      </c>
      <c r="D178" s="37">
        <f>IF(($P$10-SUM($D$9:D177))&gt;0,$AA$10,0)</f>
        <v>0</v>
      </c>
      <c r="E178" s="38">
        <f>IF(P$13&gt;1,"未定",ROUND(((P$9-SUM(C$9:C177))*P$14/100)/12,0))</f>
        <v>0</v>
      </c>
      <c r="F178" s="39">
        <f t="shared" si="12"/>
        <v>0</v>
      </c>
      <c r="G178" s="148"/>
      <c r="H178" s="149"/>
      <c r="I178" s="40"/>
      <c r="J178" s="40"/>
      <c r="K178" s="40"/>
      <c r="L178" s="40"/>
      <c r="M178" s="41">
        <f t="shared" si="14"/>
        <v>0</v>
      </c>
      <c r="N178" s="43"/>
      <c r="X178" s="11"/>
      <c r="Y178" s="11"/>
      <c r="Z178" s="11"/>
      <c r="AA178" s="12"/>
    </row>
    <row r="179" spans="1:27" s="13" customFormat="1" ht="18.75" customHeight="1" x14ac:dyDescent="0.15">
      <c r="A179" s="34">
        <f t="shared" si="15"/>
        <v>0</v>
      </c>
      <c r="B179" s="35">
        <f t="shared" si="13"/>
        <v>0</v>
      </c>
      <c r="C179" s="36">
        <f>IF(($P$9-SUM($C$9:C178))&gt;0,$AA$9,0)</f>
        <v>0</v>
      </c>
      <c r="D179" s="37">
        <f>IF(($P$10-SUM($D$9:D178))&gt;0,$AA$10,0)</f>
        <v>0</v>
      </c>
      <c r="E179" s="38">
        <f>IF(P$13&gt;1,"未定",ROUND(((P$9-SUM(C$9:C178))*P$14/100)/12,0))</f>
        <v>0</v>
      </c>
      <c r="F179" s="39">
        <f t="shared" si="12"/>
        <v>0</v>
      </c>
      <c r="G179" s="148"/>
      <c r="H179" s="149"/>
      <c r="I179" s="40"/>
      <c r="J179" s="40"/>
      <c r="K179" s="40"/>
      <c r="L179" s="40"/>
      <c r="M179" s="41">
        <f t="shared" si="14"/>
        <v>0</v>
      </c>
      <c r="N179" s="43"/>
      <c r="X179" s="11"/>
      <c r="Y179" s="11"/>
      <c r="Z179" s="11"/>
      <c r="AA179" s="12"/>
    </row>
    <row r="180" spans="1:27" s="13" customFormat="1" ht="18.75" customHeight="1" x14ac:dyDescent="0.15">
      <c r="A180" s="34">
        <f t="shared" si="15"/>
        <v>0</v>
      </c>
      <c r="B180" s="35">
        <f t="shared" si="13"/>
        <v>0</v>
      </c>
      <c r="C180" s="36">
        <f>IF(($P$9-SUM($C$9:C179))&gt;0,$AA$9,0)</f>
        <v>0</v>
      </c>
      <c r="D180" s="37">
        <f>IF(($P$10-SUM($D$9:D179))&gt;0,$AA$10,0)</f>
        <v>0</v>
      </c>
      <c r="E180" s="38">
        <f>IF(P$13&gt;1,"未定",ROUND(((P$9-SUM(C$9:C179))*P$14/100)/12,0))</f>
        <v>0</v>
      </c>
      <c r="F180" s="39">
        <f t="shared" si="12"/>
        <v>0</v>
      </c>
      <c r="G180" s="148"/>
      <c r="H180" s="149"/>
      <c r="I180" s="40"/>
      <c r="J180" s="40"/>
      <c r="K180" s="40"/>
      <c r="L180" s="40"/>
      <c r="M180" s="41">
        <f t="shared" si="14"/>
        <v>0</v>
      </c>
      <c r="N180" s="43"/>
      <c r="X180" s="11"/>
      <c r="Y180" s="11"/>
      <c r="Z180" s="11"/>
      <c r="AA180" s="12"/>
    </row>
    <row r="181" spans="1:27" s="13" customFormat="1" ht="18.75" customHeight="1" x14ac:dyDescent="0.15">
      <c r="A181" s="34">
        <f t="shared" si="15"/>
        <v>0</v>
      </c>
      <c r="B181" s="35">
        <f t="shared" si="13"/>
        <v>0</v>
      </c>
      <c r="C181" s="36">
        <f>IF(($P$9-SUM($C$9:C180))&gt;0,$AA$9,0)</f>
        <v>0</v>
      </c>
      <c r="D181" s="37">
        <f>IF(($P$10-SUM($D$9:D180))&gt;0,$AA$10,0)</f>
        <v>0</v>
      </c>
      <c r="E181" s="38">
        <f>IF(P$13&gt;1,"未定",ROUND(((P$9-SUM(C$9:C180))*P$14/100)/12,0))</f>
        <v>0</v>
      </c>
      <c r="F181" s="39">
        <f t="shared" si="12"/>
        <v>0</v>
      </c>
      <c r="G181" s="148"/>
      <c r="H181" s="149"/>
      <c r="I181" s="40"/>
      <c r="J181" s="40"/>
      <c r="K181" s="40"/>
      <c r="L181" s="40"/>
      <c r="M181" s="41">
        <f t="shared" si="14"/>
        <v>0</v>
      </c>
      <c r="N181" s="43"/>
      <c r="X181" s="11"/>
      <c r="Y181" s="11"/>
      <c r="Z181" s="11"/>
      <c r="AA181" s="12"/>
    </row>
    <row r="182" spans="1:27" s="13" customFormat="1" ht="18.75" customHeight="1" x14ac:dyDescent="0.15">
      <c r="A182" s="34">
        <f t="shared" si="15"/>
        <v>0</v>
      </c>
      <c r="B182" s="35">
        <f t="shared" si="13"/>
        <v>0</v>
      </c>
      <c r="C182" s="36">
        <f>IF(($P$9-SUM($C$9:C181))&gt;0,$AA$9,0)</f>
        <v>0</v>
      </c>
      <c r="D182" s="37">
        <f>IF(($P$10-SUM($D$9:D181))&gt;0,$AA$10,0)</f>
        <v>0</v>
      </c>
      <c r="E182" s="38">
        <f>IF(P$13&gt;1,"未定",ROUND(((P$9-SUM(C$9:C181))*P$14/100)/12,0))</f>
        <v>0</v>
      </c>
      <c r="F182" s="39">
        <f t="shared" si="12"/>
        <v>0</v>
      </c>
      <c r="G182" s="148"/>
      <c r="H182" s="149"/>
      <c r="I182" s="40"/>
      <c r="J182" s="40"/>
      <c r="K182" s="40"/>
      <c r="L182" s="40"/>
      <c r="M182" s="41">
        <f t="shared" si="14"/>
        <v>0</v>
      </c>
      <c r="N182" s="43"/>
      <c r="X182" s="11"/>
      <c r="Y182" s="11"/>
      <c r="Z182" s="11"/>
      <c r="AA182" s="12"/>
    </row>
    <row r="183" spans="1:27" s="13" customFormat="1" ht="18.75" customHeight="1" x14ac:dyDescent="0.15">
      <c r="A183" s="34">
        <f t="shared" si="15"/>
        <v>0</v>
      </c>
      <c r="B183" s="35">
        <f t="shared" si="13"/>
        <v>0</v>
      </c>
      <c r="C183" s="36">
        <f>IF(($P$9-SUM($C$9:C182))&gt;0,$AA$9,0)</f>
        <v>0</v>
      </c>
      <c r="D183" s="37">
        <f>IF(($P$10-SUM($D$9:D182))&gt;0,$AA$10,0)</f>
        <v>0</v>
      </c>
      <c r="E183" s="38">
        <f>IF(P$13&gt;1,"未定",ROUND(((P$9-SUM(C$9:C182))*P$14/100)/12,0))</f>
        <v>0</v>
      </c>
      <c r="F183" s="39">
        <f t="shared" si="12"/>
        <v>0</v>
      </c>
      <c r="G183" s="148"/>
      <c r="H183" s="149"/>
      <c r="I183" s="40"/>
      <c r="J183" s="40"/>
      <c r="K183" s="40"/>
      <c r="L183" s="40"/>
      <c r="M183" s="41">
        <f t="shared" si="14"/>
        <v>0</v>
      </c>
      <c r="N183" s="43"/>
      <c r="X183" s="11"/>
      <c r="Y183" s="11"/>
      <c r="Z183" s="11"/>
      <c r="AA183" s="12"/>
    </row>
    <row r="184" spans="1:27" s="13" customFormat="1" ht="18.75" customHeight="1" x14ac:dyDescent="0.15">
      <c r="A184" s="34">
        <f t="shared" si="15"/>
        <v>0</v>
      </c>
      <c r="B184" s="35">
        <f t="shared" si="13"/>
        <v>0</v>
      </c>
      <c r="C184" s="36">
        <f>IF(($P$9-SUM($C$9:C183))&gt;0,$AA$9,0)</f>
        <v>0</v>
      </c>
      <c r="D184" s="37">
        <f>IF(($P$10-SUM($D$9:D183))&gt;0,$AA$10,0)</f>
        <v>0</v>
      </c>
      <c r="E184" s="38">
        <f>IF(P$13&gt;1,"未定",ROUND(((P$9-SUM(C$9:C183))*P$14/100)/12,0))</f>
        <v>0</v>
      </c>
      <c r="F184" s="39">
        <f t="shared" si="12"/>
        <v>0</v>
      </c>
      <c r="G184" s="148"/>
      <c r="H184" s="149"/>
      <c r="I184" s="40"/>
      <c r="J184" s="40"/>
      <c r="K184" s="40"/>
      <c r="L184" s="40"/>
      <c r="M184" s="41">
        <f t="shared" si="14"/>
        <v>0</v>
      </c>
      <c r="N184" s="43"/>
      <c r="X184" s="11"/>
      <c r="Y184" s="11"/>
      <c r="Z184" s="11"/>
      <c r="AA184" s="12"/>
    </row>
    <row r="185" spans="1:27" s="13" customFormat="1" ht="18.75" customHeight="1" x14ac:dyDescent="0.15">
      <c r="A185" s="34">
        <f t="shared" si="15"/>
        <v>0</v>
      </c>
      <c r="B185" s="35">
        <f t="shared" si="13"/>
        <v>0</v>
      </c>
      <c r="C185" s="36">
        <f>IF(($P$9-SUM($C$9:C184))&gt;0,$AA$9,0)</f>
        <v>0</v>
      </c>
      <c r="D185" s="37">
        <f>IF(($P$10-SUM($D$9:D184))&gt;0,$AA$10,0)</f>
        <v>0</v>
      </c>
      <c r="E185" s="38">
        <f>IF(P$13&gt;1,"未定",ROUND(((P$9-SUM(C$9:C184))*P$14/100)/12,0))</f>
        <v>0</v>
      </c>
      <c r="F185" s="39">
        <f t="shared" si="12"/>
        <v>0</v>
      </c>
      <c r="G185" s="148"/>
      <c r="H185" s="149"/>
      <c r="I185" s="40"/>
      <c r="J185" s="40"/>
      <c r="K185" s="40"/>
      <c r="L185" s="40"/>
      <c r="M185" s="41">
        <f t="shared" si="14"/>
        <v>0</v>
      </c>
      <c r="N185" s="43"/>
      <c r="X185" s="11"/>
      <c r="Y185" s="11"/>
      <c r="Z185" s="11"/>
      <c r="AA185" s="12"/>
    </row>
    <row r="186" spans="1:27" s="13" customFormat="1" ht="18.75" customHeight="1" x14ac:dyDescent="0.15">
      <c r="A186" s="34">
        <f t="shared" si="15"/>
        <v>0</v>
      </c>
      <c r="B186" s="35">
        <f t="shared" si="13"/>
        <v>0</v>
      </c>
      <c r="C186" s="36">
        <f>IF(($P$9-SUM($C$9:C185))&gt;0,$AA$9,0)</f>
        <v>0</v>
      </c>
      <c r="D186" s="37">
        <f>IF(($P$10-SUM($D$9:D185))&gt;0,$AA$10,0)</f>
        <v>0</v>
      </c>
      <c r="E186" s="38">
        <f>IF(P$13&gt;1,"未定",ROUND(((P$9-SUM(C$9:C185))*P$14/100)/12,0))</f>
        <v>0</v>
      </c>
      <c r="F186" s="39">
        <f t="shared" si="12"/>
        <v>0</v>
      </c>
      <c r="G186" s="44" t="s">
        <v>15</v>
      </c>
      <c r="H186" s="80">
        <f>IF(P$13&gt;1,"未定",SUM(F177:F188))</f>
        <v>0</v>
      </c>
      <c r="I186" s="40"/>
      <c r="J186" s="40"/>
      <c r="K186" s="40"/>
      <c r="L186" s="40"/>
      <c r="M186" s="41">
        <f t="shared" si="14"/>
        <v>0</v>
      </c>
      <c r="N186" s="43"/>
      <c r="X186" s="11"/>
      <c r="Y186" s="11"/>
      <c r="Z186" s="11"/>
      <c r="AA186" s="12"/>
    </row>
    <row r="187" spans="1:27" s="13" customFormat="1" ht="18.75" customHeight="1" x14ac:dyDescent="0.15">
      <c r="A187" s="34">
        <f t="shared" si="15"/>
        <v>0</v>
      </c>
      <c r="B187" s="35">
        <f t="shared" si="13"/>
        <v>0</v>
      </c>
      <c r="C187" s="36">
        <f>IF(($P$9-SUM($C$9:C186))&gt;0,$AA$9,0)</f>
        <v>0</v>
      </c>
      <c r="D187" s="37">
        <f>IF(($P$10-SUM($D$9:D186))&gt;0,$AA$10,0)</f>
        <v>0</v>
      </c>
      <c r="E187" s="38">
        <f>IF(P$13&gt;1,"未定",ROUND(((P$9-SUM(C$9:C186))*P$14/100)/12,0))</f>
        <v>0</v>
      </c>
      <c r="F187" s="39">
        <f t="shared" si="12"/>
        <v>0</v>
      </c>
      <c r="G187" s="48" t="s">
        <v>47</v>
      </c>
      <c r="H187" s="49">
        <f>SUM(B177:B188)</f>
        <v>0</v>
      </c>
      <c r="I187" s="40"/>
      <c r="J187" s="40"/>
      <c r="K187" s="40"/>
      <c r="L187" s="40"/>
      <c r="M187" s="41">
        <f t="shared" si="14"/>
        <v>0</v>
      </c>
      <c r="N187" s="43"/>
      <c r="X187" s="11"/>
      <c r="Y187" s="11"/>
      <c r="Z187" s="11"/>
      <c r="AA187" s="12"/>
    </row>
    <row r="188" spans="1:27" s="13" customFormat="1" ht="18.75" customHeight="1" x14ac:dyDescent="0.15">
      <c r="A188" s="55">
        <f t="shared" si="15"/>
        <v>0</v>
      </c>
      <c r="B188" s="56">
        <f t="shared" si="13"/>
        <v>0</v>
      </c>
      <c r="C188" s="57">
        <f>IF(($P$9-SUM($C$9:C187))&gt;0,$AA$9,0)</f>
        <v>0</v>
      </c>
      <c r="D188" s="58">
        <f>IF(($P$10-SUM($D$9:D187))&gt;0,$AA$10,0)</f>
        <v>0</v>
      </c>
      <c r="E188" s="59">
        <f>IF(P$13&gt;1,"未定",ROUND(((P$9-SUM(C$9:C187))*P$14/100)/12,0))</f>
        <v>0</v>
      </c>
      <c r="F188" s="60">
        <f t="shared" si="12"/>
        <v>0</v>
      </c>
      <c r="G188" s="61" t="s">
        <v>50</v>
      </c>
      <c r="H188" s="62">
        <f>IF(P$13&gt;1,"未定",SUM(E177:E188))</f>
        <v>0</v>
      </c>
      <c r="I188" s="63"/>
      <c r="J188" s="63"/>
      <c r="K188" s="63"/>
      <c r="L188" s="63"/>
      <c r="M188" s="64">
        <f t="shared" si="14"/>
        <v>0</v>
      </c>
      <c r="N188" s="43"/>
      <c r="X188" s="11"/>
      <c r="Y188" s="11"/>
      <c r="Z188" s="11"/>
      <c r="AA188" s="12"/>
    </row>
    <row r="189" spans="1:27" s="13" customFormat="1" ht="18.75" customHeight="1" x14ac:dyDescent="0.15">
      <c r="A189" s="24">
        <f t="shared" si="15"/>
        <v>0</v>
      </c>
      <c r="B189" s="25">
        <f t="shared" si="13"/>
        <v>0</v>
      </c>
      <c r="C189" s="26">
        <f>IF(($P$9-SUM($C$9:C188))&gt;0,$AA$9,0)</f>
        <v>0</v>
      </c>
      <c r="D189" s="27">
        <f>IF(($P$10-SUM($D$9:D188))&gt;0,$AA$10,0)</f>
        <v>0</v>
      </c>
      <c r="E189" s="28">
        <f>IF(P$13&gt;1,"未定",ROUND(((P$9-SUM(C$9:C188))*P$14/100)/12,0))</f>
        <v>0</v>
      </c>
      <c r="F189" s="29">
        <f t="shared" si="12"/>
        <v>0</v>
      </c>
      <c r="G189" s="146" t="s">
        <v>75</v>
      </c>
      <c r="H189" s="147"/>
      <c r="I189" s="30"/>
      <c r="J189" s="30"/>
      <c r="K189" s="30"/>
      <c r="L189" s="30"/>
      <c r="M189" s="32">
        <f t="shared" si="14"/>
        <v>0</v>
      </c>
      <c r="N189" s="43"/>
      <c r="X189" s="11"/>
      <c r="Y189" s="11"/>
      <c r="Z189" s="11"/>
      <c r="AA189" s="12"/>
    </row>
    <row r="190" spans="1:27" s="13" customFormat="1" ht="18.75" customHeight="1" x14ac:dyDescent="0.15">
      <c r="A190" s="34">
        <f t="shared" si="15"/>
        <v>0</v>
      </c>
      <c r="B190" s="35">
        <f t="shared" si="13"/>
        <v>0</v>
      </c>
      <c r="C190" s="36">
        <f>IF(($P$9-SUM($C$9:C189))&gt;0,$AA$9,0)</f>
        <v>0</v>
      </c>
      <c r="D190" s="37">
        <f>IF(($P$10-SUM($D$9:D189))&gt;0,$AA$10,0)</f>
        <v>0</v>
      </c>
      <c r="E190" s="38">
        <f>IF(P$13&gt;1,"未定",ROUND(((P$9-SUM(C$9:C189))*P$14/100)/12,0))</f>
        <v>0</v>
      </c>
      <c r="F190" s="39">
        <f t="shared" si="12"/>
        <v>0</v>
      </c>
      <c r="G190" s="148"/>
      <c r="H190" s="149"/>
      <c r="I190" s="40"/>
      <c r="J190" s="40"/>
      <c r="K190" s="40"/>
      <c r="L190" s="40"/>
      <c r="M190" s="41">
        <f t="shared" si="14"/>
        <v>0</v>
      </c>
      <c r="N190" s="43"/>
      <c r="X190" s="11"/>
      <c r="Y190" s="11"/>
      <c r="Z190" s="11"/>
      <c r="AA190" s="12"/>
    </row>
    <row r="191" spans="1:27" s="13" customFormat="1" ht="18.75" customHeight="1" x14ac:dyDescent="0.15">
      <c r="A191" s="34">
        <f t="shared" si="15"/>
        <v>0</v>
      </c>
      <c r="B191" s="35">
        <f t="shared" si="13"/>
        <v>0</v>
      </c>
      <c r="C191" s="36">
        <f>IF(($P$9-SUM($C$9:C190))&gt;0,$AA$9,0)</f>
        <v>0</v>
      </c>
      <c r="D191" s="37">
        <f>IF(($P$10-SUM($D$9:D190))&gt;0,$AA$10,0)</f>
        <v>0</v>
      </c>
      <c r="E191" s="38">
        <f>IF(P$13&gt;1,"未定",ROUND(((P$9-SUM(C$9:C190))*P$14/100)/12,0))</f>
        <v>0</v>
      </c>
      <c r="F191" s="39">
        <f t="shared" si="12"/>
        <v>0</v>
      </c>
      <c r="G191" s="148"/>
      <c r="H191" s="149"/>
      <c r="I191" s="40"/>
      <c r="J191" s="40"/>
      <c r="K191" s="40"/>
      <c r="L191" s="40"/>
      <c r="M191" s="41">
        <f t="shared" si="14"/>
        <v>0</v>
      </c>
      <c r="N191" s="43"/>
      <c r="X191" s="11"/>
      <c r="Y191" s="11"/>
      <c r="Z191" s="11"/>
      <c r="AA191" s="12"/>
    </row>
    <row r="192" spans="1:27" s="13" customFormat="1" ht="18.75" customHeight="1" x14ac:dyDescent="0.15">
      <c r="A192" s="34">
        <f t="shared" si="15"/>
        <v>0</v>
      </c>
      <c r="B192" s="35">
        <f t="shared" si="13"/>
        <v>0</v>
      </c>
      <c r="C192" s="36">
        <f>IF(($P$9-SUM($C$9:C191))&gt;0,$AA$9,0)</f>
        <v>0</v>
      </c>
      <c r="D192" s="37">
        <f>IF(($P$10-SUM($D$9:D191))&gt;0,$AA$10,0)</f>
        <v>0</v>
      </c>
      <c r="E192" s="38">
        <f>IF(P$13&gt;1,"未定",ROUND(((P$9-SUM(C$9:C191))*P$14/100)/12,0))</f>
        <v>0</v>
      </c>
      <c r="F192" s="39">
        <f t="shared" si="12"/>
        <v>0</v>
      </c>
      <c r="G192" s="148"/>
      <c r="H192" s="149"/>
      <c r="I192" s="40"/>
      <c r="J192" s="40"/>
      <c r="K192" s="40"/>
      <c r="L192" s="40"/>
      <c r="M192" s="41">
        <f t="shared" si="14"/>
        <v>0</v>
      </c>
      <c r="N192" s="43"/>
      <c r="X192" s="11"/>
      <c r="Y192" s="11"/>
      <c r="Z192" s="11"/>
      <c r="AA192" s="12"/>
    </row>
    <row r="193" spans="1:27" s="13" customFormat="1" ht="18.75" customHeight="1" x14ac:dyDescent="0.15">
      <c r="A193" s="34">
        <f t="shared" si="15"/>
        <v>0</v>
      </c>
      <c r="B193" s="35">
        <f t="shared" si="13"/>
        <v>0</v>
      </c>
      <c r="C193" s="36">
        <f>IF(($P$9-SUM($C$9:C192))&gt;0,$AA$9,0)</f>
        <v>0</v>
      </c>
      <c r="D193" s="37">
        <f>IF(($P$10-SUM($D$9:D192))&gt;0,$AA$10,0)</f>
        <v>0</v>
      </c>
      <c r="E193" s="38">
        <f>IF(P$13&gt;1,"未定",ROUND(((P$9-SUM(C$9:C192))*P$14/100)/12,0))</f>
        <v>0</v>
      </c>
      <c r="F193" s="39">
        <f t="shared" ref="F193:F256" si="16">IF(P$13&gt;1,"未定",B193+E193)</f>
        <v>0</v>
      </c>
      <c r="G193" s="148"/>
      <c r="H193" s="149"/>
      <c r="I193" s="40"/>
      <c r="J193" s="40"/>
      <c r="K193" s="40"/>
      <c r="L193" s="40"/>
      <c r="M193" s="41">
        <f t="shared" si="14"/>
        <v>0</v>
      </c>
      <c r="N193" s="43"/>
      <c r="X193" s="11"/>
      <c r="Y193" s="11"/>
      <c r="Z193" s="11"/>
      <c r="AA193" s="12"/>
    </row>
    <row r="194" spans="1:27" s="13" customFormat="1" ht="18.75" customHeight="1" x14ac:dyDescent="0.15">
      <c r="A194" s="34">
        <f t="shared" si="15"/>
        <v>0</v>
      </c>
      <c r="B194" s="35">
        <f t="shared" si="13"/>
        <v>0</v>
      </c>
      <c r="C194" s="36">
        <f>IF(($P$9-SUM($C$9:C193))&gt;0,$AA$9,0)</f>
        <v>0</v>
      </c>
      <c r="D194" s="37">
        <f>IF(($P$10-SUM($D$9:D193))&gt;0,$AA$10,0)</f>
        <v>0</v>
      </c>
      <c r="E194" s="38">
        <f>IF(P$13&gt;1,"未定",ROUND(((P$9-SUM(C$9:C193))*P$14/100)/12,0))</f>
        <v>0</v>
      </c>
      <c r="F194" s="39">
        <f t="shared" si="16"/>
        <v>0</v>
      </c>
      <c r="G194" s="148"/>
      <c r="H194" s="149"/>
      <c r="I194" s="40"/>
      <c r="J194" s="40"/>
      <c r="K194" s="40"/>
      <c r="L194" s="40"/>
      <c r="M194" s="41">
        <f t="shared" si="14"/>
        <v>0</v>
      </c>
      <c r="N194" s="43"/>
      <c r="X194" s="11"/>
      <c r="Y194" s="11"/>
      <c r="Z194" s="11"/>
      <c r="AA194" s="12"/>
    </row>
    <row r="195" spans="1:27" s="13" customFormat="1" ht="18.75" customHeight="1" x14ac:dyDescent="0.15">
      <c r="A195" s="34">
        <f t="shared" si="15"/>
        <v>0</v>
      </c>
      <c r="B195" s="35">
        <f t="shared" si="13"/>
        <v>0</v>
      </c>
      <c r="C195" s="36">
        <f>IF(($P$9-SUM($C$9:C194))&gt;0,$AA$9,0)</f>
        <v>0</v>
      </c>
      <c r="D195" s="37">
        <f>IF(($P$10-SUM($D$9:D194))&gt;0,$AA$10,0)</f>
        <v>0</v>
      </c>
      <c r="E195" s="38">
        <f>IF(P$13&gt;1,"未定",ROUND(((P$9-SUM(C$9:C194))*P$14/100)/12,0))</f>
        <v>0</v>
      </c>
      <c r="F195" s="39">
        <f t="shared" si="16"/>
        <v>0</v>
      </c>
      <c r="G195" s="148"/>
      <c r="H195" s="149"/>
      <c r="I195" s="40"/>
      <c r="J195" s="40"/>
      <c r="K195" s="40"/>
      <c r="L195" s="40"/>
      <c r="M195" s="41">
        <f t="shared" si="14"/>
        <v>0</v>
      </c>
      <c r="N195" s="43"/>
      <c r="X195" s="11"/>
      <c r="Y195" s="11"/>
      <c r="Z195" s="11"/>
      <c r="AA195" s="12"/>
    </row>
    <row r="196" spans="1:27" s="13" customFormat="1" ht="18.75" customHeight="1" x14ac:dyDescent="0.15">
      <c r="A196" s="34">
        <f t="shared" si="15"/>
        <v>0</v>
      </c>
      <c r="B196" s="35">
        <f t="shared" si="13"/>
        <v>0</v>
      </c>
      <c r="C196" s="36">
        <f>IF(($P$9-SUM($C$9:C195))&gt;0,$AA$9,0)</f>
        <v>0</v>
      </c>
      <c r="D196" s="37">
        <f>IF(($P$10-SUM($D$9:D195))&gt;0,$AA$10,0)</f>
        <v>0</v>
      </c>
      <c r="E196" s="38">
        <f>IF(P$13&gt;1,"未定",ROUND(((P$9-SUM(C$9:C195))*P$14/100)/12,0))</f>
        <v>0</v>
      </c>
      <c r="F196" s="39">
        <f t="shared" si="16"/>
        <v>0</v>
      </c>
      <c r="G196" s="148"/>
      <c r="H196" s="149"/>
      <c r="I196" s="40"/>
      <c r="J196" s="40"/>
      <c r="K196" s="40"/>
      <c r="L196" s="40"/>
      <c r="M196" s="41">
        <f t="shared" si="14"/>
        <v>0</v>
      </c>
      <c r="N196" s="43"/>
      <c r="X196" s="11"/>
      <c r="Y196" s="11"/>
      <c r="Z196" s="11"/>
      <c r="AA196" s="12"/>
    </row>
    <row r="197" spans="1:27" s="13" customFormat="1" ht="18.75" customHeight="1" x14ac:dyDescent="0.15">
      <c r="A197" s="34">
        <f t="shared" si="15"/>
        <v>0</v>
      </c>
      <c r="B197" s="35">
        <f t="shared" si="13"/>
        <v>0</v>
      </c>
      <c r="C197" s="36">
        <f>IF(($P$9-SUM($C$9:C196))&gt;0,$AA$9,0)</f>
        <v>0</v>
      </c>
      <c r="D197" s="37">
        <f>IF(($P$10-SUM($D$9:D196))&gt;0,$AA$10,0)</f>
        <v>0</v>
      </c>
      <c r="E197" s="38">
        <f>IF(P$13&gt;1,"未定",ROUND(((P$9-SUM(C$9:C196))*P$14/100)/12,0))</f>
        <v>0</v>
      </c>
      <c r="F197" s="39">
        <f t="shared" si="16"/>
        <v>0</v>
      </c>
      <c r="G197" s="148"/>
      <c r="H197" s="149"/>
      <c r="I197" s="40"/>
      <c r="J197" s="40"/>
      <c r="K197" s="40"/>
      <c r="L197" s="40"/>
      <c r="M197" s="41">
        <f t="shared" si="14"/>
        <v>0</v>
      </c>
      <c r="N197" s="43"/>
      <c r="X197" s="11"/>
      <c r="Y197" s="11"/>
      <c r="Z197" s="11"/>
      <c r="AA197" s="12"/>
    </row>
    <row r="198" spans="1:27" s="13" customFormat="1" ht="18.75" customHeight="1" x14ac:dyDescent="0.15">
      <c r="A198" s="34">
        <f t="shared" si="15"/>
        <v>0</v>
      </c>
      <c r="B198" s="35">
        <f t="shared" si="13"/>
        <v>0</v>
      </c>
      <c r="C198" s="36">
        <f>IF(($P$9-SUM($C$9:C197))&gt;0,$AA$9,0)</f>
        <v>0</v>
      </c>
      <c r="D198" s="37">
        <f>IF(($P$10-SUM($D$9:D197))&gt;0,$AA$10,0)</f>
        <v>0</v>
      </c>
      <c r="E198" s="38">
        <f>IF(P$13&gt;1,"未定",ROUND(((P$9-SUM(C$9:C197))*P$14/100)/12,0))</f>
        <v>0</v>
      </c>
      <c r="F198" s="39">
        <f t="shared" si="16"/>
        <v>0</v>
      </c>
      <c r="G198" s="44" t="s">
        <v>15</v>
      </c>
      <c r="H198" s="80">
        <f>IF(P$13&gt;1,"未定",SUM(F189:F200))</f>
        <v>0</v>
      </c>
      <c r="I198" s="40"/>
      <c r="J198" s="40"/>
      <c r="K198" s="40"/>
      <c r="L198" s="40"/>
      <c r="M198" s="41">
        <f t="shared" si="14"/>
        <v>0</v>
      </c>
      <c r="N198" s="43"/>
      <c r="X198" s="11"/>
      <c r="Y198" s="11"/>
      <c r="Z198" s="11"/>
      <c r="AA198" s="12"/>
    </row>
    <row r="199" spans="1:27" s="13" customFormat="1" ht="18.75" customHeight="1" x14ac:dyDescent="0.15">
      <c r="A199" s="34">
        <f t="shared" si="15"/>
        <v>0</v>
      </c>
      <c r="B199" s="35">
        <f t="shared" si="13"/>
        <v>0</v>
      </c>
      <c r="C199" s="36">
        <f>IF(($P$9-SUM($C$9:C198))&gt;0,$AA$9,0)</f>
        <v>0</v>
      </c>
      <c r="D199" s="37">
        <f>IF(($P$10-SUM($D$9:D198))&gt;0,$AA$10,0)</f>
        <v>0</v>
      </c>
      <c r="E199" s="38">
        <f>IF(P$13&gt;1,"未定",ROUND(((P$9-SUM(C$9:C198))*P$14/100)/12,0))</f>
        <v>0</v>
      </c>
      <c r="F199" s="39">
        <f t="shared" si="16"/>
        <v>0</v>
      </c>
      <c r="G199" s="48" t="s">
        <v>47</v>
      </c>
      <c r="H199" s="49">
        <f>SUM(B189:B200)</f>
        <v>0</v>
      </c>
      <c r="I199" s="40"/>
      <c r="J199" s="40"/>
      <c r="K199" s="40"/>
      <c r="L199" s="40"/>
      <c r="M199" s="41">
        <f t="shared" si="14"/>
        <v>0</v>
      </c>
      <c r="N199" s="43"/>
      <c r="X199" s="11"/>
      <c r="Y199" s="11"/>
      <c r="Z199" s="11"/>
      <c r="AA199" s="12"/>
    </row>
    <row r="200" spans="1:27" s="13" customFormat="1" ht="18.75" customHeight="1" x14ac:dyDescent="0.15">
      <c r="A200" s="55">
        <f t="shared" si="15"/>
        <v>0</v>
      </c>
      <c r="B200" s="56">
        <f t="shared" si="13"/>
        <v>0</v>
      </c>
      <c r="C200" s="57">
        <f>IF(($P$9-SUM($C$9:C199))&gt;0,$AA$9,0)</f>
        <v>0</v>
      </c>
      <c r="D200" s="58">
        <f>IF(($P$10-SUM($D$9:D199))&gt;0,$AA$10,0)</f>
        <v>0</v>
      </c>
      <c r="E200" s="38">
        <f>IF(P$13&gt;1,"未定",ROUND(((P$9-SUM(C$9:C199))*P$14/100)/12,0))</f>
        <v>0</v>
      </c>
      <c r="F200" s="60">
        <f t="shared" si="16"/>
        <v>0</v>
      </c>
      <c r="G200" s="61" t="s">
        <v>50</v>
      </c>
      <c r="H200" s="62">
        <f>IF(P$13&gt;1,"未定",SUM(E189:E200))</f>
        <v>0</v>
      </c>
      <c r="I200" s="63"/>
      <c r="J200" s="63"/>
      <c r="K200" s="63"/>
      <c r="L200" s="63"/>
      <c r="M200" s="64">
        <f t="shared" si="14"/>
        <v>0</v>
      </c>
      <c r="N200" s="43"/>
      <c r="X200" s="11"/>
      <c r="Y200" s="11"/>
      <c r="Z200" s="11"/>
      <c r="AA200" s="12"/>
    </row>
    <row r="201" spans="1:27" s="13" customFormat="1" ht="18.75" customHeight="1" x14ac:dyDescent="0.15">
      <c r="A201" s="24">
        <f t="shared" si="15"/>
        <v>0</v>
      </c>
      <c r="B201" s="25">
        <f t="shared" ref="B201:B264" si="17">SUM(C201:D201)</f>
        <v>0</v>
      </c>
      <c r="C201" s="26">
        <f>IF(($P$9-SUM($C$9:C200))&gt;0,$AA$9,0)</f>
        <v>0</v>
      </c>
      <c r="D201" s="27">
        <f>IF(($P$10-SUM($D$9:D200))&gt;0,$AA$10,0)</f>
        <v>0</v>
      </c>
      <c r="E201" s="28">
        <f>IF(P$13&gt;1,"未定",ROUND(((P$9-SUM(C$9:C200))*P$14/100)/12,0))</f>
        <v>0</v>
      </c>
      <c r="F201" s="29">
        <f t="shared" si="16"/>
        <v>0</v>
      </c>
      <c r="G201" s="146" t="s">
        <v>76</v>
      </c>
      <c r="H201" s="147"/>
      <c r="I201" s="30"/>
      <c r="J201" s="30"/>
      <c r="K201" s="30"/>
      <c r="L201" s="30"/>
      <c r="M201" s="32">
        <f t="shared" ref="M201:M264" si="18">SUM(I201:L201)</f>
        <v>0</v>
      </c>
      <c r="N201" s="43"/>
      <c r="X201" s="11"/>
      <c r="Y201" s="11"/>
      <c r="Z201" s="11"/>
      <c r="AA201" s="12"/>
    </row>
    <row r="202" spans="1:27" s="13" customFormat="1" ht="18.75" customHeight="1" x14ac:dyDescent="0.15">
      <c r="A202" s="34">
        <f t="shared" ref="A202:A265" si="19">IF(F202&gt;0,A201+1,0)</f>
        <v>0</v>
      </c>
      <c r="B202" s="35">
        <f t="shared" si="17"/>
        <v>0</v>
      </c>
      <c r="C202" s="36">
        <f>IF(($P$9-SUM($C$9:C201))&gt;0,$AA$9,0)</f>
        <v>0</v>
      </c>
      <c r="D202" s="37">
        <f>IF(($P$10-SUM($D$9:D201))&gt;0,$AA$10,0)</f>
        <v>0</v>
      </c>
      <c r="E202" s="38">
        <f>IF(P$13&gt;1,"未定",ROUND(((P$9-SUM(C$9:C201))*P$14/100)/12,0))</f>
        <v>0</v>
      </c>
      <c r="F202" s="39">
        <f t="shared" si="16"/>
        <v>0</v>
      </c>
      <c r="G202" s="148"/>
      <c r="H202" s="149"/>
      <c r="I202" s="40"/>
      <c r="J202" s="40"/>
      <c r="K202" s="40"/>
      <c r="L202" s="40"/>
      <c r="M202" s="41">
        <f t="shared" si="18"/>
        <v>0</v>
      </c>
      <c r="N202" s="43"/>
      <c r="X202" s="11"/>
      <c r="Y202" s="11"/>
      <c r="Z202" s="11"/>
      <c r="AA202" s="12"/>
    </row>
    <row r="203" spans="1:27" s="13" customFormat="1" ht="18.75" customHeight="1" x14ac:dyDescent="0.15">
      <c r="A203" s="34">
        <f t="shared" si="19"/>
        <v>0</v>
      </c>
      <c r="B203" s="35">
        <f t="shared" si="17"/>
        <v>0</v>
      </c>
      <c r="C203" s="36">
        <f>IF(($P$9-SUM($C$9:C202))&gt;0,$AA$9,0)</f>
        <v>0</v>
      </c>
      <c r="D203" s="37">
        <f>IF(($P$10-SUM($D$9:D202))&gt;0,$AA$10,0)</f>
        <v>0</v>
      </c>
      <c r="E203" s="38">
        <f>IF(P$13&gt;1,"未定",ROUND(((P$9-SUM(C$9:C202))*P$14/100)/12,0))</f>
        <v>0</v>
      </c>
      <c r="F203" s="39">
        <f t="shared" si="16"/>
        <v>0</v>
      </c>
      <c r="G203" s="148"/>
      <c r="H203" s="149"/>
      <c r="I203" s="40"/>
      <c r="J203" s="40"/>
      <c r="K203" s="40"/>
      <c r="L203" s="40"/>
      <c r="M203" s="41">
        <f t="shared" si="18"/>
        <v>0</v>
      </c>
      <c r="N203" s="43"/>
      <c r="X203" s="11"/>
      <c r="Y203" s="11"/>
      <c r="Z203" s="11"/>
      <c r="AA203" s="12"/>
    </row>
    <row r="204" spans="1:27" s="13" customFormat="1" ht="18.75" customHeight="1" x14ac:dyDescent="0.15">
      <c r="A204" s="34">
        <f t="shared" si="19"/>
        <v>0</v>
      </c>
      <c r="B204" s="35">
        <f t="shared" si="17"/>
        <v>0</v>
      </c>
      <c r="C204" s="36">
        <f>IF(($P$9-SUM($C$9:C203))&gt;0,$AA$9,0)</f>
        <v>0</v>
      </c>
      <c r="D204" s="37">
        <f>IF(($P$10-SUM($D$9:D203))&gt;0,$AA$10,0)</f>
        <v>0</v>
      </c>
      <c r="E204" s="38">
        <f>IF(P$13&gt;1,"未定",ROUND(((P$9-SUM(C$9:C203))*P$14/100)/12,0))</f>
        <v>0</v>
      </c>
      <c r="F204" s="39">
        <f t="shared" si="16"/>
        <v>0</v>
      </c>
      <c r="G204" s="148"/>
      <c r="H204" s="149"/>
      <c r="I204" s="40"/>
      <c r="J204" s="40"/>
      <c r="K204" s="40"/>
      <c r="L204" s="40"/>
      <c r="M204" s="41">
        <f t="shared" si="18"/>
        <v>0</v>
      </c>
      <c r="N204" s="43"/>
      <c r="X204" s="11"/>
      <c r="Y204" s="11"/>
      <c r="Z204" s="11"/>
      <c r="AA204" s="12"/>
    </row>
    <row r="205" spans="1:27" s="13" customFormat="1" ht="18.75" customHeight="1" x14ac:dyDescent="0.15">
      <c r="A205" s="34">
        <f t="shared" si="19"/>
        <v>0</v>
      </c>
      <c r="B205" s="35">
        <f t="shared" si="17"/>
        <v>0</v>
      </c>
      <c r="C205" s="36">
        <f>IF(($P$9-SUM($C$9:C204))&gt;0,$AA$9,0)</f>
        <v>0</v>
      </c>
      <c r="D205" s="37">
        <f>IF(($P$10-SUM($D$9:D204))&gt;0,$AA$10,0)</f>
        <v>0</v>
      </c>
      <c r="E205" s="38">
        <f>IF(P$13&gt;1,"未定",ROUND(((P$9-SUM(C$9:C204))*P$14/100)/12,0))</f>
        <v>0</v>
      </c>
      <c r="F205" s="39">
        <f t="shared" si="16"/>
        <v>0</v>
      </c>
      <c r="G205" s="148"/>
      <c r="H205" s="149"/>
      <c r="I205" s="40"/>
      <c r="J205" s="40"/>
      <c r="K205" s="40"/>
      <c r="L205" s="40"/>
      <c r="M205" s="41">
        <f t="shared" si="18"/>
        <v>0</v>
      </c>
      <c r="N205" s="43"/>
      <c r="X205" s="11"/>
      <c r="Y205" s="11"/>
      <c r="Z205" s="11"/>
      <c r="AA205" s="12"/>
    </row>
    <row r="206" spans="1:27" s="13" customFormat="1" ht="18.75" customHeight="1" x14ac:dyDescent="0.15">
      <c r="A206" s="34">
        <f t="shared" si="19"/>
        <v>0</v>
      </c>
      <c r="B206" s="35">
        <f t="shared" si="17"/>
        <v>0</v>
      </c>
      <c r="C206" s="36">
        <f>IF(($P$9-SUM($C$9:C205))&gt;0,$AA$9,0)</f>
        <v>0</v>
      </c>
      <c r="D206" s="37">
        <f>IF(($P$10-SUM($D$9:D205))&gt;0,$AA$10,0)</f>
        <v>0</v>
      </c>
      <c r="E206" s="38">
        <f>IF(P$13&gt;1,"未定",ROUND(((P$9-SUM(C$9:C205))*P$14/100)/12,0))</f>
        <v>0</v>
      </c>
      <c r="F206" s="39">
        <f t="shared" si="16"/>
        <v>0</v>
      </c>
      <c r="G206" s="148"/>
      <c r="H206" s="149"/>
      <c r="I206" s="40"/>
      <c r="J206" s="40"/>
      <c r="K206" s="40"/>
      <c r="L206" s="40"/>
      <c r="M206" s="41">
        <f t="shared" si="18"/>
        <v>0</v>
      </c>
      <c r="N206" s="43"/>
      <c r="X206" s="11"/>
      <c r="Y206" s="11"/>
      <c r="Z206" s="11"/>
      <c r="AA206" s="12"/>
    </row>
    <row r="207" spans="1:27" s="13" customFormat="1" ht="18.75" customHeight="1" x14ac:dyDescent="0.15">
      <c r="A207" s="34">
        <f t="shared" si="19"/>
        <v>0</v>
      </c>
      <c r="B207" s="35">
        <f t="shared" si="17"/>
        <v>0</v>
      </c>
      <c r="C207" s="36">
        <f>IF(($P$9-SUM($C$9:C206))&gt;0,$AA$9,0)</f>
        <v>0</v>
      </c>
      <c r="D207" s="37">
        <f>IF(($P$10-SUM($D$9:D206))&gt;0,$AA$10,0)</f>
        <v>0</v>
      </c>
      <c r="E207" s="38">
        <f>IF(P$13&gt;1,"未定",ROUND(((P$9-SUM(C$9:C206))*P$14/100)/12,0))</f>
        <v>0</v>
      </c>
      <c r="F207" s="39">
        <f t="shared" si="16"/>
        <v>0</v>
      </c>
      <c r="G207" s="148"/>
      <c r="H207" s="149"/>
      <c r="I207" s="40"/>
      <c r="J207" s="40"/>
      <c r="K207" s="40"/>
      <c r="L207" s="40"/>
      <c r="M207" s="41">
        <f t="shared" si="18"/>
        <v>0</v>
      </c>
      <c r="N207" s="43"/>
      <c r="X207" s="11"/>
      <c r="Y207" s="11"/>
      <c r="Z207" s="11"/>
      <c r="AA207" s="12"/>
    </row>
    <row r="208" spans="1:27" s="13" customFormat="1" ht="18.75" customHeight="1" x14ac:dyDescent="0.15">
      <c r="A208" s="34">
        <f t="shared" si="19"/>
        <v>0</v>
      </c>
      <c r="B208" s="35">
        <f t="shared" si="17"/>
        <v>0</v>
      </c>
      <c r="C208" s="36">
        <f>IF(($P$9-SUM($C$9:C207))&gt;0,$AA$9,0)</f>
        <v>0</v>
      </c>
      <c r="D208" s="37">
        <f>IF(($P$10-SUM($D$9:D207))&gt;0,$AA$10,0)</f>
        <v>0</v>
      </c>
      <c r="E208" s="38">
        <f>IF(P$13&gt;1,"未定",ROUND(((P$9-SUM(C$9:C207))*P$14/100)/12,0))</f>
        <v>0</v>
      </c>
      <c r="F208" s="39">
        <f t="shared" si="16"/>
        <v>0</v>
      </c>
      <c r="G208" s="148"/>
      <c r="H208" s="149"/>
      <c r="I208" s="40"/>
      <c r="J208" s="40"/>
      <c r="K208" s="40"/>
      <c r="L208" s="40"/>
      <c r="M208" s="41">
        <f t="shared" si="18"/>
        <v>0</v>
      </c>
      <c r="N208" s="43"/>
      <c r="X208" s="11"/>
      <c r="Y208" s="11"/>
      <c r="Z208" s="11"/>
      <c r="AA208" s="12"/>
    </row>
    <row r="209" spans="1:27" s="13" customFormat="1" ht="18.75" customHeight="1" x14ac:dyDescent="0.15">
      <c r="A209" s="34">
        <f t="shared" si="19"/>
        <v>0</v>
      </c>
      <c r="B209" s="35">
        <f t="shared" si="17"/>
        <v>0</v>
      </c>
      <c r="C209" s="36">
        <f>IF(($P$9-SUM($C$9:C208))&gt;0,$AA$9,0)</f>
        <v>0</v>
      </c>
      <c r="D209" s="37">
        <f>IF(($P$10-SUM($D$9:D208))&gt;0,$AA$10,0)</f>
        <v>0</v>
      </c>
      <c r="E209" s="38">
        <f>IF(P$13&gt;1,"未定",ROUND(((P$9-SUM(C$9:C208))*P$14/100)/12,0))</f>
        <v>0</v>
      </c>
      <c r="F209" s="39">
        <f t="shared" si="16"/>
        <v>0</v>
      </c>
      <c r="G209" s="148"/>
      <c r="H209" s="149"/>
      <c r="I209" s="40"/>
      <c r="J209" s="40"/>
      <c r="K209" s="40"/>
      <c r="L209" s="40"/>
      <c r="M209" s="41">
        <f t="shared" si="18"/>
        <v>0</v>
      </c>
      <c r="N209" s="43"/>
      <c r="X209" s="11"/>
      <c r="Y209" s="11"/>
      <c r="Z209" s="11"/>
      <c r="AA209" s="12"/>
    </row>
    <row r="210" spans="1:27" s="13" customFormat="1" ht="18.75" customHeight="1" x14ac:dyDescent="0.15">
      <c r="A210" s="34">
        <f t="shared" si="19"/>
        <v>0</v>
      </c>
      <c r="B210" s="35">
        <f t="shared" si="17"/>
        <v>0</v>
      </c>
      <c r="C210" s="36">
        <f>IF(($P$9-SUM($C$9:C209))&gt;0,$AA$9,0)</f>
        <v>0</v>
      </c>
      <c r="D210" s="37">
        <f>IF(($P$10-SUM($D$9:D209))&gt;0,$AA$10,0)</f>
        <v>0</v>
      </c>
      <c r="E210" s="38">
        <f>IF(P$13&gt;1,"未定",ROUND(((P$9-SUM(C$9:C209))*P$14/100)/12,0))</f>
        <v>0</v>
      </c>
      <c r="F210" s="39">
        <f t="shared" si="16"/>
        <v>0</v>
      </c>
      <c r="G210" s="44" t="s">
        <v>15</v>
      </c>
      <c r="H210" s="80">
        <f>IF(P$13&gt;1,"未定",SUM(F201:F212))</f>
        <v>0</v>
      </c>
      <c r="I210" s="40"/>
      <c r="J210" s="40"/>
      <c r="K210" s="40"/>
      <c r="L210" s="40"/>
      <c r="M210" s="41">
        <f t="shared" si="18"/>
        <v>0</v>
      </c>
      <c r="N210" s="43"/>
      <c r="X210" s="11"/>
      <c r="Y210" s="11"/>
      <c r="Z210" s="11"/>
      <c r="AA210" s="12"/>
    </row>
    <row r="211" spans="1:27" s="13" customFormat="1" ht="18.75" customHeight="1" x14ac:dyDescent="0.15">
      <c r="A211" s="34">
        <f t="shared" si="19"/>
        <v>0</v>
      </c>
      <c r="B211" s="35">
        <f t="shared" si="17"/>
        <v>0</v>
      </c>
      <c r="C211" s="36">
        <f>IF(($P$9-SUM($C$9:C210))&gt;0,$AA$9,0)</f>
        <v>0</v>
      </c>
      <c r="D211" s="37">
        <f>IF(($P$10-SUM($D$9:D210))&gt;0,$AA$10,0)</f>
        <v>0</v>
      </c>
      <c r="E211" s="38">
        <f>IF(P$13&gt;1,"未定",ROUND(((P$9-SUM(C$9:C210))*P$14/100)/12,0))</f>
        <v>0</v>
      </c>
      <c r="F211" s="39">
        <f t="shared" si="16"/>
        <v>0</v>
      </c>
      <c r="G211" s="48" t="s">
        <v>47</v>
      </c>
      <c r="H211" s="49">
        <f>SUM(B201:B212)</f>
        <v>0</v>
      </c>
      <c r="I211" s="40"/>
      <c r="J211" s="40"/>
      <c r="K211" s="40"/>
      <c r="L211" s="40"/>
      <c r="M211" s="41">
        <f t="shared" si="18"/>
        <v>0</v>
      </c>
      <c r="N211" s="43"/>
      <c r="X211" s="11"/>
      <c r="Y211" s="11"/>
      <c r="Z211" s="11"/>
      <c r="AA211" s="12"/>
    </row>
    <row r="212" spans="1:27" s="13" customFormat="1" ht="18.75" customHeight="1" x14ac:dyDescent="0.15">
      <c r="A212" s="55">
        <f t="shared" si="19"/>
        <v>0</v>
      </c>
      <c r="B212" s="56">
        <f t="shared" si="17"/>
        <v>0</v>
      </c>
      <c r="C212" s="57">
        <f>IF(($P$9-SUM($C$9:C211))&gt;0,$AA$9,0)</f>
        <v>0</v>
      </c>
      <c r="D212" s="58">
        <f>IF(($P$10-SUM($D$9:D211))&gt;0,$AA$10,0)</f>
        <v>0</v>
      </c>
      <c r="E212" s="38">
        <f>IF(P$13&gt;1,"未定",ROUND(((P$9-SUM(C$9:C211))*P$14/100)/12,0))</f>
        <v>0</v>
      </c>
      <c r="F212" s="60">
        <f t="shared" si="16"/>
        <v>0</v>
      </c>
      <c r="G212" s="61" t="s">
        <v>50</v>
      </c>
      <c r="H212" s="62">
        <f>IF(P$13&gt;1,"未定",SUM(E201:E212))</f>
        <v>0</v>
      </c>
      <c r="I212" s="63"/>
      <c r="J212" s="63"/>
      <c r="K212" s="63"/>
      <c r="L212" s="63"/>
      <c r="M212" s="64">
        <f t="shared" si="18"/>
        <v>0</v>
      </c>
      <c r="N212" s="43"/>
      <c r="X212" s="11"/>
      <c r="Y212" s="11"/>
      <c r="Z212" s="11"/>
      <c r="AA212" s="12"/>
    </row>
    <row r="213" spans="1:27" s="13" customFormat="1" ht="18.75" customHeight="1" x14ac:dyDescent="0.15">
      <c r="A213" s="24">
        <f t="shared" si="19"/>
        <v>0</v>
      </c>
      <c r="B213" s="25">
        <f t="shared" si="17"/>
        <v>0</v>
      </c>
      <c r="C213" s="26">
        <f>IF(($P$9-SUM($C$9:C212))&gt;0,$AA$9,0)</f>
        <v>0</v>
      </c>
      <c r="D213" s="27">
        <f>IF(($P$10-SUM($D$9:D212))&gt;0,$AA$10,0)</f>
        <v>0</v>
      </c>
      <c r="E213" s="28">
        <f>IF(P$13&gt;1,"未定",ROUND(((P$9-SUM(C$9:C212))*P$14/100)/12,0))</f>
        <v>0</v>
      </c>
      <c r="F213" s="29">
        <f t="shared" si="16"/>
        <v>0</v>
      </c>
      <c r="G213" s="146" t="s">
        <v>77</v>
      </c>
      <c r="H213" s="147"/>
      <c r="I213" s="30"/>
      <c r="J213" s="30"/>
      <c r="K213" s="30"/>
      <c r="L213" s="30"/>
      <c r="M213" s="32">
        <f t="shared" si="18"/>
        <v>0</v>
      </c>
      <c r="N213" s="43"/>
      <c r="X213" s="11"/>
      <c r="Y213" s="11"/>
      <c r="Z213" s="11"/>
      <c r="AA213" s="12"/>
    </row>
    <row r="214" spans="1:27" s="13" customFormat="1" ht="18.75" customHeight="1" x14ac:dyDescent="0.15">
      <c r="A214" s="34">
        <f t="shared" si="19"/>
        <v>0</v>
      </c>
      <c r="B214" s="35">
        <f t="shared" si="17"/>
        <v>0</v>
      </c>
      <c r="C214" s="36">
        <f>IF(($P$9-SUM($C$9:C213))&gt;0,$AA$9,0)</f>
        <v>0</v>
      </c>
      <c r="D214" s="37">
        <f>IF(($P$10-SUM($D$9:D213))&gt;0,$AA$10,0)</f>
        <v>0</v>
      </c>
      <c r="E214" s="38">
        <f>IF(P$13&gt;1,"未定",ROUND(((P$9-SUM(C$9:C213))*P$14/100)/12,0))</f>
        <v>0</v>
      </c>
      <c r="F214" s="39">
        <f t="shared" si="16"/>
        <v>0</v>
      </c>
      <c r="G214" s="148"/>
      <c r="H214" s="149"/>
      <c r="I214" s="40"/>
      <c r="J214" s="40"/>
      <c r="K214" s="40"/>
      <c r="L214" s="40"/>
      <c r="M214" s="41">
        <f t="shared" si="18"/>
        <v>0</v>
      </c>
      <c r="N214" s="43"/>
      <c r="X214" s="11"/>
      <c r="Y214" s="11"/>
      <c r="Z214" s="11"/>
      <c r="AA214" s="12"/>
    </row>
    <row r="215" spans="1:27" s="13" customFormat="1" ht="18.75" customHeight="1" x14ac:dyDescent="0.15">
      <c r="A215" s="34">
        <f t="shared" si="19"/>
        <v>0</v>
      </c>
      <c r="B215" s="35">
        <f t="shared" si="17"/>
        <v>0</v>
      </c>
      <c r="C215" s="36">
        <f>IF(($P$9-SUM($C$9:C214))&gt;0,$AA$9,0)</f>
        <v>0</v>
      </c>
      <c r="D215" s="37">
        <f>IF(($P$10-SUM($D$9:D214))&gt;0,$AA$10,0)</f>
        <v>0</v>
      </c>
      <c r="E215" s="38">
        <f>IF(P$13&gt;1,"未定",ROUND(((P$9-SUM(C$9:C214))*P$14/100)/12,0))</f>
        <v>0</v>
      </c>
      <c r="F215" s="39">
        <f t="shared" si="16"/>
        <v>0</v>
      </c>
      <c r="G215" s="148"/>
      <c r="H215" s="149"/>
      <c r="I215" s="40"/>
      <c r="J215" s="40"/>
      <c r="K215" s="40"/>
      <c r="L215" s="40"/>
      <c r="M215" s="41">
        <f t="shared" si="18"/>
        <v>0</v>
      </c>
      <c r="N215" s="43"/>
      <c r="X215" s="11"/>
      <c r="Y215" s="11"/>
      <c r="Z215" s="11"/>
      <c r="AA215" s="12"/>
    </row>
    <row r="216" spans="1:27" s="13" customFormat="1" ht="18.75" customHeight="1" x14ac:dyDescent="0.15">
      <c r="A216" s="34">
        <f t="shared" si="19"/>
        <v>0</v>
      </c>
      <c r="B216" s="35">
        <f t="shared" si="17"/>
        <v>0</v>
      </c>
      <c r="C216" s="36">
        <f>IF(($P$9-SUM($C$9:C215))&gt;0,$AA$9,0)</f>
        <v>0</v>
      </c>
      <c r="D216" s="37">
        <f>IF(($P$10-SUM($D$9:D215))&gt;0,$AA$10,0)</f>
        <v>0</v>
      </c>
      <c r="E216" s="38">
        <f>IF(P$13&gt;1,"未定",ROUND(((P$9-SUM(C$9:C215))*P$14/100)/12,0))</f>
        <v>0</v>
      </c>
      <c r="F216" s="39">
        <f t="shared" si="16"/>
        <v>0</v>
      </c>
      <c r="G216" s="148"/>
      <c r="H216" s="149"/>
      <c r="I216" s="40"/>
      <c r="J216" s="40"/>
      <c r="K216" s="40"/>
      <c r="L216" s="40"/>
      <c r="M216" s="41">
        <f t="shared" si="18"/>
        <v>0</v>
      </c>
      <c r="N216" s="43"/>
      <c r="X216" s="11"/>
      <c r="Y216" s="11"/>
      <c r="Z216" s="11"/>
      <c r="AA216" s="12"/>
    </row>
    <row r="217" spans="1:27" s="13" customFormat="1" ht="18.75" customHeight="1" x14ac:dyDescent="0.15">
      <c r="A217" s="34">
        <f t="shared" si="19"/>
        <v>0</v>
      </c>
      <c r="B217" s="35">
        <f t="shared" si="17"/>
        <v>0</v>
      </c>
      <c r="C217" s="36">
        <f>IF(($P$9-SUM($C$9:C216))&gt;0,$AA$9,0)</f>
        <v>0</v>
      </c>
      <c r="D217" s="37">
        <f>IF(($P$10-SUM($D$9:D216))&gt;0,$AA$10,0)</f>
        <v>0</v>
      </c>
      <c r="E217" s="38">
        <f>IF(P$13&gt;1,"未定",ROUND(((P$9-SUM(C$9:C216))*P$14/100)/12,0))</f>
        <v>0</v>
      </c>
      <c r="F217" s="39">
        <f t="shared" si="16"/>
        <v>0</v>
      </c>
      <c r="G217" s="148"/>
      <c r="H217" s="149"/>
      <c r="I217" s="40"/>
      <c r="J217" s="40"/>
      <c r="K217" s="40"/>
      <c r="L217" s="40"/>
      <c r="M217" s="41">
        <f t="shared" si="18"/>
        <v>0</v>
      </c>
      <c r="N217" s="43"/>
      <c r="X217" s="11"/>
      <c r="Y217" s="11"/>
      <c r="Z217" s="11"/>
      <c r="AA217" s="12"/>
    </row>
    <row r="218" spans="1:27" s="13" customFormat="1" ht="18.75" customHeight="1" x14ac:dyDescent="0.15">
      <c r="A218" s="34">
        <f t="shared" si="19"/>
        <v>0</v>
      </c>
      <c r="B218" s="35">
        <f t="shared" si="17"/>
        <v>0</v>
      </c>
      <c r="C218" s="36">
        <f>IF(($P$9-SUM($C$9:C217))&gt;0,$AA$9,0)</f>
        <v>0</v>
      </c>
      <c r="D218" s="37">
        <f>IF(($P$10-SUM($D$9:D217))&gt;0,$AA$10,0)</f>
        <v>0</v>
      </c>
      <c r="E218" s="38">
        <f>IF(P$13&gt;1,"未定",ROUND(((P$9-SUM(C$9:C217))*P$14/100)/12,0))</f>
        <v>0</v>
      </c>
      <c r="F218" s="39">
        <f t="shared" si="16"/>
        <v>0</v>
      </c>
      <c r="G218" s="148"/>
      <c r="H218" s="149"/>
      <c r="I218" s="40"/>
      <c r="J218" s="40"/>
      <c r="K218" s="40"/>
      <c r="L218" s="40"/>
      <c r="M218" s="41">
        <f t="shared" si="18"/>
        <v>0</v>
      </c>
      <c r="N218" s="43"/>
      <c r="X218" s="11"/>
      <c r="Y218" s="11"/>
      <c r="Z218" s="11"/>
      <c r="AA218" s="12"/>
    </row>
    <row r="219" spans="1:27" s="13" customFormat="1" ht="18.75" customHeight="1" x14ac:dyDescent="0.15">
      <c r="A219" s="34">
        <f t="shared" si="19"/>
        <v>0</v>
      </c>
      <c r="B219" s="35">
        <f t="shared" si="17"/>
        <v>0</v>
      </c>
      <c r="C219" s="36">
        <f>IF(($P$9-SUM($C$9:C218))&gt;0,$AA$9,0)</f>
        <v>0</v>
      </c>
      <c r="D219" s="37">
        <f>IF(($P$10-SUM($D$9:D218))&gt;0,$AA$10,0)</f>
        <v>0</v>
      </c>
      <c r="E219" s="38">
        <f>IF(P$13&gt;1,"未定",ROUND(((P$9-SUM(C$9:C218))*P$14/100)/12,0))</f>
        <v>0</v>
      </c>
      <c r="F219" s="39">
        <f t="shared" si="16"/>
        <v>0</v>
      </c>
      <c r="G219" s="148"/>
      <c r="H219" s="149"/>
      <c r="I219" s="40"/>
      <c r="J219" s="40"/>
      <c r="K219" s="40"/>
      <c r="L219" s="40"/>
      <c r="M219" s="41">
        <f t="shared" si="18"/>
        <v>0</v>
      </c>
      <c r="N219" s="43"/>
      <c r="X219" s="11"/>
      <c r="Y219" s="11"/>
      <c r="Z219" s="11"/>
      <c r="AA219" s="12"/>
    </row>
    <row r="220" spans="1:27" s="13" customFormat="1" ht="18.75" customHeight="1" x14ac:dyDescent="0.15">
      <c r="A220" s="34">
        <f t="shared" si="19"/>
        <v>0</v>
      </c>
      <c r="B220" s="35">
        <f t="shared" si="17"/>
        <v>0</v>
      </c>
      <c r="C220" s="36">
        <f>IF(($P$9-SUM($C$9:C219))&gt;0,$AA$9,0)</f>
        <v>0</v>
      </c>
      <c r="D220" s="37">
        <f>IF(($P$10-SUM($D$9:D219))&gt;0,$AA$10,0)</f>
        <v>0</v>
      </c>
      <c r="E220" s="38">
        <f>IF(P$13&gt;1,"未定",ROUND(((P$9-SUM(C$9:C219))*P$14/100)/12,0))</f>
        <v>0</v>
      </c>
      <c r="F220" s="39">
        <f t="shared" si="16"/>
        <v>0</v>
      </c>
      <c r="G220" s="148"/>
      <c r="H220" s="149"/>
      <c r="I220" s="40"/>
      <c r="J220" s="40"/>
      <c r="K220" s="40"/>
      <c r="L220" s="40"/>
      <c r="M220" s="41">
        <f t="shared" si="18"/>
        <v>0</v>
      </c>
      <c r="N220" s="43"/>
      <c r="X220" s="11"/>
      <c r="Y220" s="11"/>
      <c r="Z220" s="11"/>
      <c r="AA220" s="12"/>
    </row>
    <row r="221" spans="1:27" s="13" customFormat="1" ht="18.75" customHeight="1" x14ac:dyDescent="0.15">
      <c r="A221" s="34">
        <f t="shared" si="19"/>
        <v>0</v>
      </c>
      <c r="B221" s="35">
        <f t="shared" si="17"/>
        <v>0</v>
      </c>
      <c r="C221" s="36">
        <f>IF(($P$9-SUM($C$9:C220))&gt;0,$AA$9,0)</f>
        <v>0</v>
      </c>
      <c r="D221" s="37">
        <f>IF(($P$10-SUM($D$9:D220))&gt;0,$AA$10,0)</f>
        <v>0</v>
      </c>
      <c r="E221" s="38">
        <f>IF(P$13&gt;1,"未定",ROUND(((P$9-SUM(C$9:C220))*P$14/100)/12,0))</f>
        <v>0</v>
      </c>
      <c r="F221" s="39">
        <f t="shared" si="16"/>
        <v>0</v>
      </c>
      <c r="G221" s="148"/>
      <c r="H221" s="149"/>
      <c r="I221" s="40"/>
      <c r="J221" s="40"/>
      <c r="K221" s="40"/>
      <c r="L221" s="40"/>
      <c r="M221" s="41">
        <f t="shared" si="18"/>
        <v>0</v>
      </c>
      <c r="N221" s="43"/>
      <c r="X221" s="11"/>
      <c r="Y221" s="11"/>
      <c r="Z221" s="11"/>
      <c r="AA221" s="12"/>
    </row>
    <row r="222" spans="1:27" s="13" customFormat="1" ht="18.75" customHeight="1" x14ac:dyDescent="0.15">
      <c r="A222" s="34">
        <f t="shared" si="19"/>
        <v>0</v>
      </c>
      <c r="B222" s="35">
        <f t="shared" si="17"/>
        <v>0</v>
      </c>
      <c r="C222" s="36">
        <f>IF(($P$9-SUM($C$9:C221))&gt;0,$AA$9,0)</f>
        <v>0</v>
      </c>
      <c r="D222" s="37">
        <f>IF(($P$10-SUM($D$9:D221))&gt;0,$AA$10,0)</f>
        <v>0</v>
      </c>
      <c r="E222" s="38">
        <f>IF(P$13&gt;1,"未定",ROUND(((P$9-SUM(C$9:C221))*P$14/100)/12,0))</f>
        <v>0</v>
      </c>
      <c r="F222" s="39">
        <f t="shared" si="16"/>
        <v>0</v>
      </c>
      <c r="G222" s="44" t="s">
        <v>15</v>
      </c>
      <c r="H222" s="80">
        <f>IF(P$13&gt;1,"未定",SUM(F213:F224))</f>
        <v>0</v>
      </c>
      <c r="I222" s="40"/>
      <c r="J222" s="40"/>
      <c r="K222" s="40"/>
      <c r="L222" s="40"/>
      <c r="M222" s="41">
        <f t="shared" si="18"/>
        <v>0</v>
      </c>
      <c r="N222" s="43"/>
      <c r="X222" s="11"/>
      <c r="Y222" s="11"/>
      <c r="Z222" s="11"/>
      <c r="AA222" s="12"/>
    </row>
    <row r="223" spans="1:27" s="13" customFormat="1" ht="18.75" customHeight="1" x14ac:dyDescent="0.15">
      <c r="A223" s="34">
        <f t="shared" si="19"/>
        <v>0</v>
      </c>
      <c r="B223" s="35">
        <f t="shared" si="17"/>
        <v>0</v>
      </c>
      <c r="C223" s="36">
        <f>IF(($P$9-SUM($C$9:C222))&gt;0,$AA$9,0)</f>
        <v>0</v>
      </c>
      <c r="D223" s="37">
        <f>IF(($P$10-SUM($D$9:D222))&gt;0,$AA$10,0)</f>
        <v>0</v>
      </c>
      <c r="E223" s="38">
        <f>IF(P$13&gt;1,"未定",ROUND(((P$9-SUM(C$9:C222))*P$14/100)/12,0))</f>
        <v>0</v>
      </c>
      <c r="F223" s="39">
        <f t="shared" si="16"/>
        <v>0</v>
      </c>
      <c r="G223" s="48" t="s">
        <v>47</v>
      </c>
      <c r="H223" s="49">
        <f>SUM(B213:B224)</f>
        <v>0</v>
      </c>
      <c r="I223" s="40"/>
      <c r="J223" s="40"/>
      <c r="K223" s="40"/>
      <c r="L223" s="40"/>
      <c r="M223" s="41">
        <f t="shared" si="18"/>
        <v>0</v>
      </c>
      <c r="N223" s="43"/>
      <c r="X223" s="11"/>
      <c r="Y223" s="11"/>
      <c r="Z223" s="11"/>
      <c r="AA223" s="12"/>
    </row>
    <row r="224" spans="1:27" s="13" customFormat="1" ht="18.75" customHeight="1" x14ac:dyDescent="0.15">
      <c r="A224" s="55">
        <f t="shared" si="19"/>
        <v>0</v>
      </c>
      <c r="B224" s="56">
        <f t="shared" si="17"/>
        <v>0</v>
      </c>
      <c r="C224" s="57">
        <f>IF(($P$9-SUM($C$9:C223))&gt;0,$AA$9,0)</f>
        <v>0</v>
      </c>
      <c r="D224" s="58">
        <f>IF(($P$10-SUM($D$9:D223))&gt;0,$AA$10,0)</f>
        <v>0</v>
      </c>
      <c r="E224" s="59">
        <f>IF(P$13&gt;1,"未定",ROUND(((P$9-SUM(C$9:C223))*P$14/100)/12,0))</f>
        <v>0</v>
      </c>
      <c r="F224" s="60">
        <f t="shared" si="16"/>
        <v>0</v>
      </c>
      <c r="G224" s="61" t="s">
        <v>50</v>
      </c>
      <c r="H224" s="62">
        <f>IF(P$13&gt;1,"未定",SUM(E213:E224))</f>
        <v>0</v>
      </c>
      <c r="I224" s="63"/>
      <c r="J224" s="63"/>
      <c r="K224" s="63"/>
      <c r="L224" s="63"/>
      <c r="M224" s="64">
        <f t="shared" si="18"/>
        <v>0</v>
      </c>
      <c r="N224" s="43"/>
      <c r="X224" s="11"/>
      <c r="Y224" s="11"/>
      <c r="Z224" s="11"/>
      <c r="AA224" s="12"/>
    </row>
    <row r="225" spans="1:27" s="13" customFormat="1" ht="18.75" customHeight="1" x14ac:dyDescent="0.15">
      <c r="A225" s="24">
        <f t="shared" si="19"/>
        <v>0</v>
      </c>
      <c r="B225" s="25">
        <f t="shared" si="17"/>
        <v>0</v>
      </c>
      <c r="C225" s="26">
        <f>IF(($P$9-SUM($C$9:C224))&gt;0,$AA$9,0)</f>
        <v>0</v>
      </c>
      <c r="D225" s="27">
        <f>IF(($P$10-SUM($D$9:D224))&gt;0,$AA$10,0)</f>
        <v>0</v>
      </c>
      <c r="E225" s="28">
        <f>IF(P$13&gt;1,"未定",ROUND(((P$9-SUM(C$9:C224))*P$14/100)/12,0))</f>
        <v>0</v>
      </c>
      <c r="F225" s="29">
        <f t="shared" si="16"/>
        <v>0</v>
      </c>
      <c r="G225" s="146" t="s">
        <v>78</v>
      </c>
      <c r="H225" s="147"/>
      <c r="I225" s="30"/>
      <c r="J225" s="30"/>
      <c r="K225" s="30"/>
      <c r="L225" s="30"/>
      <c r="M225" s="32">
        <f t="shared" si="18"/>
        <v>0</v>
      </c>
      <c r="N225" s="43"/>
      <c r="X225" s="11"/>
      <c r="Y225" s="11"/>
      <c r="Z225" s="11"/>
      <c r="AA225" s="12"/>
    </row>
    <row r="226" spans="1:27" s="13" customFormat="1" ht="18.75" customHeight="1" x14ac:dyDescent="0.15">
      <c r="A226" s="34">
        <f t="shared" si="19"/>
        <v>0</v>
      </c>
      <c r="B226" s="35">
        <f t="shared" si="17"/>
        <v>0</v>
      </c>
      <c r="C226" s="36">
        <f>IF(($P$9-SUM($C$9:C225))&gt;0,$AA$9,0)</f>
        <v>0</v>
      </c>
      <c r="D226" s="37">
        <f>IF(($P$10-SUM($D$9:D225))&gt;0,$AA$10,0)</f>
        <v>0</v>
      </c>
      <c r="E226" s="38">
        <f>IF(P$13&gt;1,"未定",ROUND(((P$9-SUM(C$9:C225))*P$14/100)/12,0))</f>
        <v>0</v>
      </c>
      <c r="F226" s="39">
        <f t="shared" si="16"/>
        <v>0</v>
      </c>
      <c r="G226" s="148"/>
      <c r="H226" s="149"/>
      <c r="I226" s="40"/>
      <c r="J226" s="40"/>
      <c r="K226" s="40"/>
      <c r="L226" s="40"/>
      <c r="M226" s="41">
        <f t="shared" si="18"/>
        <v>0</v>
      </c>
      <c r="N226" s="43"/>
      <c r="X226" s="11"/>
      <c r="Y226" s="11"/>
      <c r="Z226" s="11"/>
      <c r="AA226" s="12"/>
    </row>
    <row r="227" spans="1:27" s="13" customFormat="1" ht="18.75" customHeight="1" x14ac:dyDescent="0.15">
      <c r="A227" s="34">
        <f t="shared" si="19"/>
        <v>0</v>
      </c>
      <c r="B227" s="35">
        <f t="shared" si="17"/>
        <v>0</v>
      </c>
      <c r="C227" s="36">
        <f>IF(($P$9-SUM($C$9:C226))&gt;0,$AA$9,0)</f>
        <v>0</v>
      </c>
      <c r="D227" s="37">
        <f>IF(($P$10-SUM($D$9:D226))&gt;0,$AA$10,0)</f>
        <v>0</v>
      </c>
      <c r="E227" s="38">
        <f>IF(P$13&gt;1,"未定",ROUND(((P$9-SUM(C$9:C226))*P$14/100)/12,0))</f>
        <v>0</v>
      </c>
      <c r="F227" s="39">
        <f t="shared" si="16"/>
        <v>0</v>
      </c>
      <c r="G227" s="148"/>
      <c r="H227" s="149"/>
      <c r="I227" s="40"/>
      <c r="J227" s="40"/>
      <c r="K227" s="40"/>
      <c r="L227" s="40"/>
      <c r="M227" s="41">
        <f t="shared" si="18"/>
        <v>0</v>
      </c>
      <c r="N227" s="43"/>
      <c r="X227" s="11"/>
      <c r="Y227" s="11"/>
      <c r="Z227" s="11"/>
      <c r="AA227" s="12"/>
    </row>
    <row r="228" spans="1:27" s="13" customFormat="1" ht="18.75" customHeight="1" x14ac:dyDescent="0.15">
      <c r="A228" s="34">
        <f t="shared" si="19"/>
        <v>0</v>
      </c>
      <c r="B228" s="35">
        <f t="shared" si="17"/>
        <v>0</v>
      </c>
      <c r="C228" s="36">
        <f>IF(($P$9-SUM($C$9:C227))&gt;0,$AA$9,0)</f>
        <v>0</v>
      </c>
      <c r="D228" s="37">
        <f>IF(($P$10-SUM($D$9:D227))&gt;0,$AA$10,0)</f>
        <v>0</v>
      </c>
      <c r="E228" s="38">
        <f>IF(P$13&gt;1,"未定",ROUND(((P$9-SUM(C$9:C227))*P$14/100)/12,0))</f>
        <v>0</v>
      </c>
      <c r="F228" s="39">
        <f t="shared" si="16"/>
        <v>0</v>
      </c>
      <c r="G228" s="148"/>
      <c r="H228" s="149"/>
      <c r="I228" s="40"/>
      <c r="J228" s="40"/>
      <c r="K228" s="40"/>
      <c r="L228" s="40"/>
      <c r="M228" s="41">
        <f t="shared" si="18"/>
        <v>0</v>
      </c>
      <c r="N228" s="43"/>
      <c r="X228" s="11"/>
      <c r="Y228" s="11"/>
      <c r="Z228" s="11"/>
      <c r="AA228" s="12"/>
    </row>
    <row r="229" spans="1:27" s="13" customFormat="1" ht="18.75" customHeight="1" x14ac:dyDescent="0.15">
      <c r="A229" s="34">
        <f t="shared" si="19"/>
        <v>0</v>
      </c>
      <c r="B229" s="35">
        <f t="shared" si="17"/>
        <v>0</v>
      </c>
      <c r="C229" s="36">
        <f>IF(($P$9-SUM($C$9:C228))&gt;0,$AA$9,0)</f>
        <v>0</v>
      </c>
      <c r="D229" s="37">
        <f>IF(($P$10-SUM($D$9:D228))&gt;0,$AA$10,0)</f>
        <v>0</v>
      </c>
      <c r="E229" s="38">
        <f>IF(P$13&gt;1,"未定",ROUND(((P$9-SUM(C$9:C228))*P$14/100)/12,0))</f>
        <v>0</v>
      </c>
      <c r="F229" s="39">
        <f t="shared" si="16"/>
        <v>0</v>
      </c>
      <c r="G229" s="148"/>
      <c r="H229" s="149"/>
      <c r="I229" s="40"/>
      <c r="J229" s="40"/>
      <c r="K229" s="40"/>
      <c r="L229" s="40"/>
      <c r="M229" s="41">
        <f t="shared" si="18"/>
        <v>0</v>
      </c>
      <c r="N229" s="43"/>
      <c r="X229" s="11"/>
      <c r="Y229" s="11"/>
      <c r="Z229" s="11"/>
      <c r="AA229" s="12"/>
    </row>
    <row r="230" spans="1:27" s="13" customFormat="1" ht="18.75" customHeight="1" x14ac:dyDescent="0.15">
      <c r="A230" s="34">
        <f t="shared" si="19"/>
        <v>0</v>
      </c>
      <c r="B230" s="35">
        <f t="shared" si="17"/>
        <v>0</v>
      </c>
      <c r="C230" s="36">
        <f>IF(($P$9-SUM($C$9:C229))&gt;0,$AA$9,0)</f>
        <v>0</v>
      </c>
      <c r="D230" s="37">
        <f>IF(($P$10-SUM($D$9:D229))&gt;0,$AA$10,0)</f>
        <v>0</v>
      </c>
      <c r="E230" s="38">
        <f>IF(P$13&gt;1,"未定",ROUND(((P$9-SUM(C$9:C229))*P$14/100)/12,0))</f>
        <v>0</v>
      </c>
      <c r="F230" s="39">
        <f t="shared" si="16"/>
        <v>0</v>
      </c>
      <c r="G230" s="148"/>
      <c r="H230" s="149"/>
      <c r="I230" s="40"/>
      <c r="J230" s="40"/>
      <c r="K230" s="40"/>
      <c r="L230" s="40"/>
      <c r="M230" s="41">
        <f t="shared" si="18"/>
        <v>0</v>
      </c>
      <c r="N230" s="43"/>
      <c r="X230" s="11"/>
      <c r="Y230" s="11"/>
      <c r="Z230" s="11"/>
      <c r="AA230" s="12"/>
    </row>
    <row r="231" spans="1:27" s="13" customFormat="1" ht="18.75" customHeight="1" x14ac:dyDescent="0.15">
      <c r="A231" s="34">
        <f t="shared" si="19"/>
        <v>0</v>
      </c>
      <c r="B231" s="35">
        <f t="shared" si="17"/>
        <v>0</v>
      </c>
      <c r="C231" s="36">
        <f>IF(($P$9-SUM($C$9:C230))&gt;0,$AA$9,0)</f>
        <v>0</v>
      </c>
      <c r="D231" s="37">
        <f>IF(($P$10-SUM($D$9:D230))&gt;0,$AA$10,0)</f>
        <v>0</v>
      </c>
      <c r="E231" s="38">
        <f>IF(P$13&gt;1,"未定",ROUND(((P$9-SUM(C$9:C230))*P$14/100)/12,0))</f>
        <v>0</v>
      </c>
      <c r="F231" s="39">
        <f t="shared" si="16"/>
        <v>0</v>
      </c>
      <c r="G231" s="148"/>
      <c r="H231" s="149"/>
      <c r="I231" s="40"/>
      <c r="J231" s="40"/>
      <c r="K231" s="40"/>
      <c r="L231" s="40"/>
      <c r="M231" s="41">
        <f t="shared" si="18"/>
        <v>0</v>
      </c>
      <c r="N231" s="43"/>
      <c r="X231" s="11"/>
      <c r="Y231" s="11"/>
      <c r="Z231" s="11"/>
      <c r="AA231" s="12"/>
    </row>
    <row r="232" spans="1:27" s="13" customFormat="1" ht="18.75" customHeight="1" x14ac:dyDescent="0.15">
      <c r="A232" s="34">
        <f t="shared" si="19"/>
        <v>0</v>
      </c>
      <c r="B232" s="35">
        <f t="shared" si="17"/>
        <v>0</v>
      </c>
      <c r="C232" s="36">
        <f>IF(($P$9-SUM($C$9:C231))&gt;0,$AA$9,0)</f>
        <v>0</v>
      </c>
      <c r="D232" s="37">
        <f>IF(($P$10-SUM($D$9:D231))&gt;0,$AA$10,0)</f>
        <v>0</v>
      </c>
      <c r="E232" s="38">
        <f>IF(P$13&gt;1,"未定",ROUND(((P$9-SUM(C$9:C231))*P$14/100)/12,0))</f>
        <v>0</v>
      </c>
      <c r="F232" s="39">
        <f t="shared" si="16"/>
        <v>0</v>
      </c>
      <c r="G232" s="148"/>
      <c r="H232" s="149"/>
      <c r="I232" s="40"/>
      <c r="J232" s="40"/>
      <c r="K232" s="40"/>
      <c r="L232" s="40"/>
      <c r="M232" s="41">
        <f t="shared" si="18"/>
        <v>0</v>
      </c>
      <c r="N232" s="43"/>
      <c r="X232" s="11"/>
      <c r="Y232" s="11"/>
      <c r="Z232" s="11"/>
      <c r="AA232" s="12"/>
    </row>
    <row r="233" spans="1:27" s="13" customFormat="1" ht="18.75" customHeight="1" x14ac:dyDescent="0.15">
      <c r="A233" s="34">
        <f t="shared" si="19"/>
        <v>0</v>
      </c>
      <c r="B233" s="35">
        <f t="shared" si="17"/>
        <v>0</v>
      </c>
      <c r="C233" s="36">
        <f>IF(($P$9-SUM($C$9:C232))&gt;0,$AA$9,0)</f>
        <v>0</v>
      </c>
      <c r="D233" s="37">
        <f>IF(($P$10-SUM($D$9:D232))&gt;0,$AA$10,0)</f>
        <v>0</v>
      </c>
      <c r="E233" s="38">
        <f>IF(P$13&gt;1,"未定",ROUND(((P$9-SUM(C$9:C232))*P$14/100)/12,0))</f>
        <v>0</v>
      </c>
      <c r="F233" s="39">
        <f t="shared" si="16"/>
        <v>0</v>
      </c>
      <c r="G233" s="148"/>
      <c r="H233" s="149"/>
      <c r="I233" s="40"/>
      <c r="J233" s="40"/>
      <c r="K233" s="40"/>
      <c r="L233" s="40"/>
      <c r="M233" s="41">
        <f t="shared" si="18"/>
        <v>0</v>
      </c>
      <c r="N233" s="43"/>
      <c r="X233" s="11"/>
      <c r="Y233" s="11"/>
      <c r="Z233" s="11"/>
      <c r="AA233" s="12"/>
    </row>
    <row r="234" spans="1:27" s="13" customFormat="1" ht="18.75" customHeight="1" x14ac:dyDescent="0.15">
      <c r="A234" s="34">
        <f t="shared" si="19"/>
        <v>0</v>
      </c>
      <c r="B234" s="35">
        <f t="shared" si="17"/>
        <v>0</v>
      </c>
      <c r="C234" s="36">
        <f>IF(($P$9-SUM($C$9:C233))&gt;0,$AA$9,0)</f>
        <v>0</v>
      </c>
      <c r="D234" s="37">
        <f>IF(($P$10-SUM($D$9:D233))&gt;0,$AA$10,0)</f>
        <v>0</v>
      </c>
      <c r="E234" s="38">
        <f>IF(P$13&gt;1,"未定",ROUND(((P$9-SUM(C$9:C233))*P$14/100)/12,0))</f>
        <v>0</v>
      </c>
      <c r="F234" s="39">
        <f t="shared" si="16"/>
        <v>0</v>
      </c>
      <c r="G234" s="44" t="s">
        <v>15</v>
      </c>
      <c r="H234" s="80">
        <f>IF(P$13&gt;1,"未定",SUM(F225:F236))</f>
        <v>0</v>
      </c>
      <c r="I234" s="40"/>
      <c r="J234" s="40"/>
      <c r="K234" s="40"/>
      <c r="L234" s="40"/>
      <c r="M234" s="41">
        <f t="shared" si="18"/>
        <v>0</v>
      </c>
      <c r="N234" s="43"/>
      <c r="X234" s="11"/>
      <c r="Y234" s="11"/>
      <c r="Z234" s="11"/>
      <c r="AA234" s="12"/>
    </row>
    <row r="235" spans="1:27" s="13" customFormat="1" ht="18.75" customHeight="1" x14ac:dyDescent="0.15">
      <c r="A235" s="34">
        <f t="shared" si="19"/>
        <v>0</v>
      </c>
      <c r="B235" s="35">
        <f t="shared" si="17"/>
        <v>0</v>
      </c>
      <c r="C235" s="36">
        <f>IF(($P$9-SUM($C$9:C234))&gt;0,$AA$9,0)</f>
        <v>0</v>
      </c>
      <c r="D235" s="37">
        <f>IF(($P$10-SUM($D$9:D234))&gt;0,$AA$10,0)</f>
        <v>0</v>
      </c>
      <c r="E235" s="38">
        <f>IF(P$13&gt;1,"未定",ROUND(((P$9-SUM(C$9:C234))*P$14/100)/12,0))</f>
        <v>0</v>
      </c>
      <c r="F235" s="39">
        <f t="shared" si="16"/>
        <v>0</v>
      </c>
      <c r="G235" s="48" t="s">
        <v>47</v>
      </c>
      <c r="H235" s="49">
        <f>SUM(B225:B236)</f>
        <v>0</v>
      </c>
      <c r="I235" s="40"/>
      <c r="J235" s="40"/>
      <c r="K235" s="40"/>
      <c r="L235" s="40"/>
      <c r="M235" s="41">
        <f t="shared" si="18"/>
        <v>0</v>
      </c>
      <c r="N235" s="43"/>
      <c r="X235" s="11"/>
      <c r="Y235" s="11"/>
      <c r="Z235" s="11"/>
      <c r="AA235" s="12"/>
    </row>
    <row r="236" spans="1:27" s="13" customFormat="1" ht="18.75" customHeight="1" x14ac:dyDescent="0.15">
      <c r="A236" s="55">
        <f t="shared" si="19"/>
        <v>0</v>
      </c>
      <c r="B236" s="56">
        <f t="shared" si="17"/>
        <v>0</v>
      </c>
      <c r="C236" s="57">
        <f>IF(($P$9-SUM($C$9:C235))&gt;0,$AA$9,0)</f>
        <v>0</v>
      </c>
      <c r="D236" s="58">
        <f>IF(($P$10-SUM($D$9:D235))&gt;0,$AA$10,0)</f>
        <v>0</v>
      </c>
      <c r="E236" s="38">
        <f>IF(P$13&gt;1,"未定",ROUND(((P$9-SUM(C$9:C235))*P$14/100)/12,0))</f>
        <v>0</v>
      </c>
      <c r="F236" s="60">
        <f t="shared" si="16"/>
        <v>0</v>
      </c>
      <c r="G236" s="61" t="s">
        <v>50</v>
      </c>
      <c r="H236" s="62">
        <f>IF(P$13&gt;1,"未定",SUM(E225:E236))</f>
        <v>0</v>
      </c>
      <c r="I236" s="63"/>
      <c r="J236" s="63"/>
      <c r="K236" s="63"/>
      <c r="L236" s="63"/>
      <c r="M236" s="64">
        <f t="shared" si="18"/>
        <v>0</v>
      </c>
      <c r="N236" s="43"/>
      <c r="X236" s="11"/>
      <c r="Y236" s="11"/>
      <c r="Z236" s="11"/>
      <c r="AA236" s="12"/>
    </row>
    <row r="237" spans="1:27" s="13" customFormat="1" ht="18.75" customHeight="1" x14ac:dyDescent="0.15">
      <c r="A237" s="24">
        <f t="shared" si="19"/>
        <v>0</v>
      </c>
      <c r="B237" s="25">
        <f t="shared" si="17"/>
        <v>0</v>
      </c>
      <c r="C237" s="26">
        <f>IF(($P$9-SUM($C$9:C236))&gt;0,$AA$9,0)</f>
        <v>0</v>
      </c>
      <c r="D237" s="27">
        <f>IF(($P$10-SUM($D$9:D236))&gt;0,$AA$10,0)</f>
        <v>0</v>
      </c>
      <c r="E237" s="28">
        <f>IF(P$13&gt;1,"未定",ROUND(((P$9-SUM(C$9:C236))*P$14/100)/12,0))</f>
        <v>0</v>
      </c>
      <c r="F237" s="29">
        <f t="shared" si="16"/>
        <v>0</v>
      </c>
      <c r="G237" s="146" t="s">
        <v>79</v>
      </c>
      <c r="H237" s="147"/>
      <c r="I237" s="30"/>
      <c r="J237" s="30"/>
      <c r="K237" s="30"/>
      <c r="L237" s="30"/>
      <c r="M237" s="32">
        <f t="shared" si="18"/>
        <v>0</v>
      </c>
      <c r="N237" s="43"/>
      <c r="X237" s="11"/>
      <c r="Y237" s="11"/>
      <c r="Z237" s="11"/>
      <c r="AA237" s="12"/>
    </row>
    <row r="238" spans="1:27" s="13" customFormat="1" ht="18.75" customHeight="1" x14ac:dyDescent="0.15">
      <c r="A238" s="34">
        <f t="shared" si="19"/>
        <v>0</v>
      </c>
      <c r="B238" s="35">
        <f t="shared" si="17"/>
        <v>0</v>
      </c>
      <c r="C238" s="36">
        <f>IF(($P$9-SUM($C$9:C237))&gt;0,$AA$9,0)</f>
        <v>0</v>
      </c>
      <c r="D238" s="37">
        <f>IF(($P$10-SUM($D$9:D237))&gt;0,$AA$10,0)</f>
        <v>0</v>
      </c>
      <c r="E238" s="38">
        <f>IF(P$13&gt;1,"未定",ROUND(((P$9-SUM(C$9:C237))*P$14/100)/12,0))</f>
        <v>0</v>
      </c>
      <c r="F238" s="39">
        <f t="shared" si="16"/>
        <v>0</v>
      </c>
      <c r="G238" s="148"/>
      <c r="H238" s="149"/>
      <c r="I238" s="40"/>
      <c r="J238" s="40"/>
      <c r="K238" s="40"/>
      <c r="L238" s="40"/>
      <c r="M238" s="41">
        <f t="shared" si="18"/>
        <v>0</v>
      </c>
      <c r="N238" s="43"/>
      <c r="X238" s="11"/>
      <c r="Y238" s="11"/>
      <c r="Z238" s="11"/>
      <c r="AA238" s="12"/>
    </row>
    <row r="239" spans="1:27" s="13" customFormat="1" ht="18.75" customHeight="1" x14ac:dyDescent="0.15">
      <c r="A239" s="34">
        <f t="shared" si="19"/>
        <v>0</v>
      </c>
      <c r="B239" s="35">
        <f t="shared" si="17"/>
        <v>0</v>
      </c>
      <c r="C239" s="36">
        <f>IF(($P$9-SUM($C$9:C238))&gt;0,$AA$9,0)</f>
        <v>0</v>
      </c>
      <c r="D239" s="37">
        <f>IF(($P$10-SUM($D$9:D238))&gt;0,$AA$10,0)</f>
        <v>0</v>
      </c>
      <c r="E239" s="38">
        <f>IF(P$13&gt;1,"未定",ROUND(((P$9-SUM(C$9:C238))*P$14/100)/12,0))</f>
        <v>0</v>
      </c>
      <c r="F239" s="39">
        <f t="shared" si="16"/>
        <v>0</v>
      </c>
      <c r="G239" s="148"/>
      <c r="H239" s="149"/>
      <c r="I239" s="40"/>
      <c r="J239" s="40"/>
      <c r="K239" s="40"/>
      <c r="L239" s="40"/>
      <c r="M239" s="41">
        <f t="shared" si="18"/>
        <v>0</v>
      </c>
      <c r="N239" s="43"/>
      <c r="X239" s="11"/>
      <c r="Y239" s="11"/>
      <c r="Z239" s="11"/>
      <c r="AA239" s="12"/>
    </row>
    <row r="240" spans="1:27" s="13" customFormat="1" ht="18.75" customHeight="1" x14ac:dyDescent="0.15">
      <c r="A240" s="34">
        <f t="shared" si="19"/>
        <v>0</v>
      </c>
      <c r="B240" s="35">
        <f t="shared" si="17"/>
        <v>0</v>
      </c>
      <c r="C240" s="36">
        <f>IF(($P$9-SUM($C$9:C239))&gt;0,$AA$9,0)</f>
        <v>0</v>
      </c>
      <c r="D240" s="37">
        <f>IF(($P$10-SUM($D$9:D239))&gt;0,$AA$10,0)</f>
        <v>0</v>
      </c>
      <c r="E240" s="38">
        <f>IF(P$13&gt;1,"未定",ROUND(((P$9-SUM(C$9:C239))*P$14/100)/12,0))</f>
        <v>0</v>
      </c>
      <c r="F240" s="39">
        <f t="shared" si="16"/>
        <v>0</v>
      </c>
      <c r="G240" s="148"/>
      <c r="H240" s="149"/>
      <c r="I240" s="40"/>
      <c r="J240" s="40"/>
      <c r="K240" s="40"/>
      <c r="L240" s="40"/>
      <c r="M240" s="41">
        <f t="shared" si="18"/>
        <v>0</v>
      </c>
      <c r="N240" s="43"/>
      <c r="X240" s="11"/>
      <c r="Y240" s="11"/>
      <c r="Z240" s="11"/>
      <c r="AA240" s="12"/>
    </row>
    <row r="241" spans="1:27" s="13" customFormat="1" ht="18.75" customHeight="1" x14ac:dyDescent="0.15">
      <c r="A241" s="34">
        <f t="shared" si="19"/>
        <v>0</v>
      </c>
      <c r="B241" s="35">
        <f t="shared" si="17"/>
        <v>0</v>
      </c>
      <c r="C241" s="36">
        <f>IF(($P$9-SUM($C$9:C240))&gt;0,$AA$9,0)</f>
        <v>0</v>
      </c>
      <c r="D241" s="37">
        <f>IF(($P$10-SUM($D$9:D240))&gt;0,$AA$10,0)</f>
        <v>0</v>
      </c>
      <c r="E241" s="38">
        <f>IF(P$13&gt;1,"未定",ROUND(((P$9-SUM(C$9:C240))*P$14/100)/12,0))</f>
        <v>0</v>
      </c>
      <c r="F241" s="39">
        <f t="shared" si="16"/>
        <v>0</v>
      </c>
      <c r="G241" s="148"/>
      <c r="H241" s="149"/>
      <c r="I241" s="40"/>
      <c r="J241" s="40"/>
      <c r="K241" s="40"/>
      <c r="L241" s="40"/>
      <c r="M241" s="41">
        <f t="shared" si="18"/>
        <v>0</v>
      </c>
      <c r="N241" s="43"/>
      <c r="X241" s="11"/>
      <c r="Y241" s="11"/>
      <c r="Z241" s="11"/>
      <c r="AA241" s="12"/>
    </row>
    <row r="242" spans="1:27" s="13" customFormat="1" ht="18.75" customHeight="1" x14ac:dyDescent="0.15">
      <c r="A242" s="34">
        <f t="shared" si="19"/>
        <v>0</v>
      </c>
      <c r="B242" s="35">
        <f t="shared" si="17"/>
        <v>0</v>
      </c>
      <c r="C242" s="36">
        <f>IF(($P$9-SUM($C$9:C241))&gt;0,$AA$9,0)</f>
        <v>0</v>
      </c>
      <c r="D242" s="37">
        <f>IF(($P$10-SUM($D$9:D241))&gt;0,$AA$10,0)</f>
        <v>0</v>
      </c>
      <c r="E242" s="38">
        <f>IF(P$13&gt;1,"未定",ROUND(((P$9-SUM(C$9:C241))*P$14/100)/12,0))</f>
        <v>0</v>
      </c>
      <c r="F242" s="39">
        <f t="shared" si="16"/>
        <v>0</v>
      </c>
      <c r="G242" s="148"/>
      <c r="H242" s="149"/>
      <c r="I242" s="40"/>
      <c r="J242" s="40"/>
      <c r="K242" s="40"/>
      <c r="L242" s="40"/>
      <c r="M242" s="41">
        <f t="shared" si="18"/>
        <v>0</v>
      </c>
      <c r="N242" s="43"/>
      <c r="X242" s="11"/>
      <c r="Y242" s="11"/>
      <c r="Z242" s="11"/>
      <c r="AA242" s="12"/>
    </row>
    <row r="243" spans="1:27" s="13" customFormat="1" ht="18.75" customHeight="1" x14ac:dyDescent="0.15">
      <c r="A243" s="34">
        <f t="shared" si="19"/>
        <v>0</v>
      </c>
      <c r="B243" s="35">
        <f t="shared" si="17"/>
        <v>0</v>
      </c>
      <c r="C243" s="36">
        <f>IF(($P$9-SUM($C$9:C242))&gt;0,$AA$9,0)</f>
        <v>0</v>
      </c>
      <c r="D243" s="37">
        <f>IF(($P$10-SUM($D$9:D242))&gt;0,$AA$10,0)</f>
        <v>0</v>
      </c>
      <c r="E243" s="38">
        <f>IF(P$13&gt;1,"未定",ROUND(((P$9-SUM(C$9:C242))*P$14/100)/12,0))</f>
        <v>0</v>
      </c>
      <c r="F243" s="39">
        <f t="shared" si="16"/>
        <v>0</v>
      </c>
      <c r="G243" s="148"/>
      <c r="H243" s="149"/>
      <c r="I243" s="40"/>
      <c r="J243" s="40"/>
      <c r="K243" s="40"/>
      <c r="L243" s="40"/>
      <c r="M243" s="41">
        <f t="shared" si="18"/>
        <v>0</v>
      </c>
      <c r="N243" s="43"/>
      <c r="X243" s="11"/>
      <c r="Y243" s="11"/>
      <c r="Z243" s="11"/>
      <c r="AA243" s="12"/>
    </row>
    <row r="244" spans="1:27" s="13" customFormat="1" ht="18.75" customHeight="1" x14ac:dyDescent="0.15">
      <c r="A244" s="34">
        <f t="shared" si="19"/>
        <v>0</v>
      </c>
      <c r="B244" s="35">
        <f t="shared" si="17"/>
        <v>0</v>
      </c>
      <c r="C244" s="36">
        <f>IF(($P$9-SUM($C$9:C243))&gt;0,$AA$9,0)</f>
        <v>0</v>
      </c>
      <c r="D244" s="37">
        <f>IF(($P$10-SUM($D$9:D243))&gt;0,$AA$10,0)</f>
        <v>0</v>
      </c>
      <c r="E244" s="38">
        <f>IF(P$13&gt;1,"未定",ROUND(((P$9-SUM(C$9:C243))*P$14/100)/12,0))</f>
        <v>0</v>
      </c>
      <c r="F244" s="39">
        <f t="shared" si="16"/>
        <v>0</v>
      </c>
      <c r="G244" s="148"/>
      <c r="H244" s="149"/>
      <c r="I244" s="40"/>
      <c r="J244" s="40"/>
      <c r="K244" s="40"/>
      <c r="L244" s="40"/>
      <c r="M244" s="41">
        <f t="shared" si="18"/>
        <v>0</v>
      </c>
      <c r="N244" s="43"/>
      <c r="X244" s="11"/>
      <c r="Y244" s="11"/>
      <c r="Z244" s="11"/>
      <c r="AA244" s="12"/>
    </row>
    <row r="245" spans="1:27" s="13" customFormat="1" ht="18.75" customHeight="1" x14ac:dyDescent="0.15">
      <c r="A245" s="34">
        <f t="shared" si="19"/>
        <v>0</v>
      </c>
      <c r="B245" s="35">
        <f t="shared" si="17"/>
        <v>0</v>
      </c>
      <c r="C245" s="36">
        <f>IF(($P$9-SUM($C$9:C244))&gt;0,$AA$9,0)</f>
        <v>0</v>
      </c>
      <c r="D245" s="37">
        <f>IF(($P$10-SUM($D$9:D244))&gt;0,$AA$10,0)</f>
        <v>0</v>
      </c>
      <c r="E245" s="38">
        <f>IF(P$13&gt;1,"未定",ROUND(((P$9-SUM(C$9:C244))*P$14/100)/12,0))</f>
        <v>0</v>
      </c>
      <c r="F245" s="39">
        <f t="shared" si="16"/>
        <v>0</v>
      </c>
      <c r="G245" s="148"/>
      <c r="H245" s="149"/>
      <c r="I245" s="40"/>
      <c r="J245" s="40"/>
      <c r="K245" s="40"/>
      <c r="L245" s="40"/>
      <c r="M245" s="41">
        <f t="shared" si="18"/>
        <v>0</v>
      </c>
      <c r="N245" s="43"/>
      <c r="X245" s="11"/>
      <c r="Y245" s="11"/>
      <c r="Z245" s="11"/>
      <c r="AA245" s="12"/>
    </row>
    <row r="246" spans="1:27" s="13" customFormat="1" ht="18.75" customHeight="1" x14ac:dyDescent="0.15">
      <c r="A246" s="34">
        <f t="shared" si="19"/>
        <v>0</v>
      </c>
      <c r="B246" s="35">
        <f t="shared" si="17"/>
        <v>0</v>
      </c>
      <c r="C246" s="36">
        <f>IF(($P$9-SUM($C$9:C245))&gt;0,$AA$9,0)</f>
        <v>0</v>
      </c>
      <c r="D246" s="37">
        <f>IF(($P$10-SUM($D$9:D245))&gt;0,$AA$10,0)</f>
        <v>0</v>
      </c>
      <c r="E246" s="38">
        <f>IF(P$13&gt;1,"未定",ROUND(((P$9-SUM(C$9:C245))*P$14/100)/12,0))</f>
        <v>0</v>
      </c>
      <c r="F246" s="39">
        <f t="shared" si="16"/>
        <v>0</v>
      </c>
      <c r="G246" s="44" t="s">
        <v>15</v>
      </c>
      <c r="H246" s="80">
        <f>IF(P$13&gt;1,"未定",SUM(F237:F248))</f>
        <v>0</v>
      </c>
      <c r="I246" s="40"/>
      <c r="J246" s="40"/>
      <c r="K246" s="40"/>
      <c r="L246" s="40"/>
      <c r="M246" s="41">
        <f t="shared" si="18"/>
        <v>0</v>
      </c>
      <c r="N246" s="43"/>
      <c r="X246" s="11"/>
      <c r="Y246" s="11"/>
      <c r="Z246" s="11"/>
      <c r="AA246" s="12"/>
    </row>
    <row r="247" spans="1:27" s="13" customFormat="1" ht="18.75" customHeight="1" x14ac:dyDescent="0.15">
      <c r="A247" s="34">
        <f t="shared" si="19"/>
        <v>0</v>
      </c>
      <c r="B247" s="35">
        <f t="shared" si="17"/>
        <v>0</v>
      </c>
      <c r="C247" s="36">
        <f>IF(($P$9-SUM($C$9:C246))&gt;0,$AA$9,0)</f>
        <v>0</v>
      </c>
      <c r="D247" s="37">
        <f>IF(($P$10-SUM($D$9:D246))&gt;0,$AA$10,0)</f>
        <v>0</v>
      </c>
      <c r="E247" s="38">
        <f>IF(P$13&gt;1,"未定",ROUND(((P$9-SUM(C$9:C246))*P$14/100)/12,0))</f>
        <v>0</v>
      </c>
      <c r="F247" s="39">
        <f t="shared" si="16"/>
        <v>0</v>
      </c>
      <c r="G247" s="48" t="s">
        <v>47</v>
      </c>
      <c r="H247" s="49">
        <f>SUM(B237:B248)</f>
        <v>0</v>
      </c>
      <c r="I247" s="40"/>
      <c r="J247" s="40"/>
      <c r="K247" s="40"/>
      <c r="L247" s="40"/>
      <c r="M247" s="41">
        <f t="shared" si="18"/>
        <v>0</v>
      </c>
      <c r="N247" s="43"/>
      <c r="X247" s="11"/>
      <c r="Y247" s="11"/>
      <c r="Z247" s="11"/>
      <c r="AA247" s="12"/>
    </row>
    <row r="248" spans="1:27" s="13" customFormat="1" ht="18.75" customHeight="1" x14ac:dyDescent="0.15">
      <c r="A248" s="55">
        <f t="shared" si="19"/>
        <v>0</v>
      </c>
      <c r="B248" s="56">
        <f t="shared" si="17"/>
        <v>0</v>
      </c>
      <c r="C248" s="57">
        <f>IF(($P$9-SUM($C$9:C247))&gt;0,$AA$9,0)</f>
        <v>0</v>
      </c>
      <c r="D248" s="58">
        <f>IF(($P$10-SUM($D$9:D247))&gt;0,$AA$10,0)</f>
        <v>0</v>
      </c>
      <c r="E248" s="38">
        <f>IF(P$13&gt;1,"未定",ROUND(((P$9-SUM(C$9:C247))*P$14/100)/12,0))</f>
        <v>0</v>
      </c>
      <c r="F248" s="60">
        <f t="shared" si="16"/>
        <v>0</v>
      </c>
      <c r="G248" s="61" t="s">
        <v>50</v>
      </c>
      <c r="H248" s="62">
        <f>IF(P$13&gt;1,"未定",SUM(E237:E248))</f>
        <v>0</v>
      </c>
      <c r="I248" s="63"/>
      <c r="J248" s="63"/>
      <c r="K248" s="63"/>
      <c r="L248" s="63"/>
      <c r="M248" s="64">
        <f t="shared" si="18"/>
        <v>0</v>
      </c>
      <c r="N248" s="43"/>
      <c r="X248" s="11"/>
      <c r="Y248" s="11"/>
      <c r="Z248" s="11"/>
      <c r="AA248" s="12"/>
    </row>
    <row r="249" spans="1:27" s="13" customFormat="1" ht="18.75" customHeight="1" x14ac:dyDescent="0.15">
      <c r="A249" s="24">
        <f t="shared" si="19"/>
        <v>0</v>
      </c>
      <c r="B249" s="25">
        <f t="shared" si="17"/>
        <v>0</v>
      </c>
      <c r="C249" s="26">
        <f>IF(($P$9-SUM($C$9:C248))&gt;0,$AA$9,0)</f>
        <v>0</v>
      </c>
      <c r="D249" s="27">
        <f>IF(($P$10-SUM($D$9:D248))&gt;0,$AA$10,0)</f>
        <v>0</v>
      </c>
      <c r="E249" s="28">
        <f>IF(P$13&gt;1,"未定",ROUND(((P$9-SUM(C$9:C248))*P$14/100)/12,0))</f>
        <v>0</v>
      </c>
      <c r="F249" s="29">
        <f t="shared" si="16"/>
        <v>0</v>
      </c>
      <c r="G249" s="146" t="s">
        <v>80</v>
      </c>
      <c r="H249" s="147"/>
      <c r="I249" s="30"/>
      <c r="J249" s="30"/>
      <c r="K249" s="30"/>
      <c r="L249" s="30"/>
      <c r="M249" s="32">
        <f t="shared" si="18"/>
        <v>0</v>
      </c>
      <c r="N249" s="43"/>
      <c r="X249" s="11"/>
      <c r="Y249" s="11"/>
      <c r="Z249" s="11"/>
      <c r="AA249" s="12"/>
    </row>
    <row r="250" spans="1:27" s="13" customFormat="1" ht="18.75" customHeight="1" x14ac:dyDescent="0.15">
      <c r="A250" s="34">
        <f t="shared" si="19"/>
        <v>0</v>
      </c>
      <c r="B250" s="35">
        <f t="shared" si="17"/>
        <v>0</v>
      </c>
      <c r="C250" s="36">
        <f>IF(($P$9-SUM($C$9:C249))&gt;0,$AA$9,0)</f>
        <v>0</v>
      </c>
      <c r="D250" s="37">
        <f>IF(($P$10-SUM($D$9:D249))&gt;0,$AA$10,0)</f>
        <v>0</v>
      </c>
      <c r="E250" s="38">
        <f>IF(P$13&gt;1,"未定",ROUND(((P$9-SUM(C$9:C249))*P$14/100)/12,0))</f>
        <v>0</v>
      </c>
      <c r="F250" s="39">
        <f t="shared" si="16"/>
        <v>0</v>
      </c>
      <c r="G250" s="148"/>
      <c r="H250" s="149"/>
      <c r="I250" s="40"/>
      <c r="J250" s="40"/>
      <c r="K250" s="40"/>
      <c r="L250" s="40"/>
      <c r="M250" s="41">
        <f t="shared" si="18"/>
        <v>0</v>
      </c>
      <c r="N250" s="43"/>
      <c r="X250" s="11"/>
      <c r="Y250" s="11"/>
      <c r="Z250" s="11"/>
      <c r="AA250" s="12"/>
    </row>
    <row r="251" spans="1:27" s="13" customFormat="1" ht="18.75" customHeight="1" x14ac:dyDescent="0.15">
      <c r="A251" s="34">
        <f t="shared" si="19"/>
        <v>0</v>
      </c>
      <c r="B251" s="35">
        <f t="shared" si="17"/>
        <v>0</v>
      </c>
      <c r="C251" s="36">
        <f>IF(($P$9-SUM($C$9:C250))&gt;0,$AA$9,0)</f>
        <v>0</v>
      </c>
      <c r="D251" s="37">
        <f>IF(($P$10-SUM($D$9:D250))&gt;0,$AA$10,0)</f>
        <v>0</v>
      </c>
      <c r="E251" s="38">
        <f>IF(P$13&gt;1,"未定",ROUND(((P$9-SUM(C$9:C250))*P$14/100)/12,0))</f>
        <v>0</v>
      </c>
      <c r="F251" s="39">
        <f t="shared" si="16"/>
        <v>0</v>
      </c>
      <c r="G251" s="148"/>
      <c r="H251" s="149"/>
      <c r="I251" s="40"/>
      <c r="J251" s="40"/>
      <c r="K251" s="40"/>
      <c r="L251" s="40"/>
      <c r="M251" s="41">
        <f t="shared" si="18"/>
        <v>0</v>
      </c>
      <c r="N251" s="43"/>
      <c r="X251" s="11"/>
      <c r="Y251" s="11"/>
      <c r="Z251" s="11"/>
      <c r="AA251" s="12"/>
    </row>
    <row r="252" spans="1:27" s="13" customFormat="1" ht="18.75" customHeight="1" x14ac:dyDescent="0.15">
      <c r="A252" s="34">
        <f t="shared" si="19"/>
        <v>0</v>
      </c>
      <c r="B252" s="35">
        <f t="shared" si="17"/>
        <v>0</v>
      </c>
      <c r="C252" s="36">
        <f>IF(($P$9-SUM($C$9:C251))&gt;0,$AA$9,0)</f>
        <v>0</v>
      </c>
      <c r="D252" s="37">
        <f>IF(($P$10-SUM($D$9:D251))&gt;0,$AA$10,0)</f>
        <v>0</v>
      </c>
      <c r="E252" s="38">
        <f>IF(P$13&gt;1,"未定",ROUND(((P$9-SUM(C$9:C251))*P$14/100)/12,0))</f>
        <v>0</v>
      </c>
      <c r="F252" s="39">
        <f t="shared" si="16"/>
        <v>0</v>
      </c>
      <c r="G252" s="148"/>
      <c r="H252" s="149"/>
      <c r="I252" s="40"/>
      <c r="J252" s="40"/>
      <c r="K252" s="40"/>
      <c r="L252" s="40"/>
      <c r="M252" s="41">
        <f t="shared" si="18"/>
        <v>0</v>
      </c>
      <c r="N252" s="43"/>
      <c r="X252" s="11"/>
      <c r="Y252" s="11"/>
      <c r="Z252" s="11"/>
      <c r="AA252" s="12"/>
    </row>
    <row r="253" spans="1:27" s="13" customFormat="1" ht="18.75" customHeight="1" x14ac:dyDescent="0.15">
      <c r="A253" s="34">
        <f t="shared" si="19"/>
        <v>0</v>
      </c>
      <c r="B253" s="35">
        <f t="shared" si="17"/>
        <v>0</v>
      </c>
      <c r="C253" s="36">
        <f>IF(($P$9-SUM($C$9:C252))&gt;0,$AA$9,0)</f>
        <v>0</v>
      </c>
      <c r="D253" s="37">
        <f>IF(($P$10-SUM($D$9:D252))&gt;0,$AA$10,0)</f>
        <v>0</v>
      </c>
      <c r="E253" s="38">
        <f>IF(P$13&gt;1,"未定",ROUND(((P$9-SUM(C$9:C252))*P$14/100)/12,0))</f>
        <v>0</v>
      </c>
      <c r="F253" s="39">
        <f t="shared" si="16"/>
        <v>0</v>
      </c>
      <c r="G253" s="148"/>
      <c r="H253" s="149"/>
      <c r="I253" s="40"/>
      <c r="J253" s="40"/>
      <c r="K253" s="40"/>
      <c r="L253" s="40"/>
      <c r="M253" s="41">
        <f t="shared" si="18"/>
        <v>0</v>
      </c>
      <c r="N253" s="43"/>
      <c r="X253" s="11"/>
      <c r="Y253" s="11"/>
      <c r="Z253" s="11"/>
      <c r="AA253" s="12"/>
    </row>
    <row r="254" spans="1:27" s="13" customFormat="1" ht="18.75" customHeight="1" x14ac:dyDescent="0.15">
      <c r="A254" s="34">
        <f t="shared" si="19"/>
        <v>0</v>
      </c>
      <c r="B254" s="35">
        <f t="shared" si="17"/>
        <v>0</v>
      </c>
      <c r="C254" s="36">
        <f>IF(($P$9-SUM($C$9:C253))&gt;0,$AA$9,0)</f>
        <v>0</v>
      </c>
      <c r="D254" s="37">
        <f>IF(($P$10-SUM($D$9:D253))&gt;0,$AA$10,0)</f>
        <v>0</v>
      </c>
      <c r="E254" s="38">
        <f>IF(P$13&gt;1,"未定",ROUND(((P$9-SUM(C$9:C253))*P$14/100)/12,0))</f>
        <v>0</v>
      </c>
      <c r="F254" s="39">
        <f t="shared" si="16"/>
        <v>0</v>
      </c>
      <c r="G254" s="148"/>
      <c r="H254" s="149"/>
      <c r="I254" s="40"/>
      <c r="J254" s="40"/>
      <c r="K254" s="40"/>
      <c r="L254" s="40"/>
      <c r="M254" s="41">
        <f t="shared" si="18"/>
        <v>0</v>
      </c>
      <c r="N254" s="43"/>
      <c r="X254" s="11"/>
      <c r="Y254" s="11"/>
      <c r="Z254" s="11"/>
      <c r="AA254" s="12"/>
    </row>
    <row r="255" spans="1:27" s="13" customFormat="1" ht="18.75" customHeight="1" x14ac:dyDescent="0.15">
      <c r="A255" s="34">
        <f t="shared" si="19"/>
        <v>0</v>
      </c>
      <c r="B255" s="35">
        <f t="shared" si="17"/>
        <v>0</v>
      </c>
      <c r="C255" s="36">
        <f>IF(($P$9-SUM($C$9:C254))&gt;0,$AA$9,0)</f>
        <v>0</v>
      </c>
      <c r="D255" s="37">
        <f>IF(($P$10-SUM($D$9:D254))&gt;0,$AA$10,0)</f>
        <v>0</v>
      </c>
      <c r="E255" s="38">
        <f>IF(P$13&gt;1,"未定",ROUND(((P$9-SUM(C$9:C254))*P$14/100)/12,0))</f>
        <v>0</v>
      </c>
      <c r="F255" s="39">
        <f t="shared" si="16"/>
        <v>0</v>
      </c>
      <c r="G255" s="148"/>
      <c r="H255" s="149"/>
      <c r="I255" s="40"/>
      <c r="J255" s="40"/>
      <c r="K255" s="40"/>
      <c r="L255" s="40"/>
      <c r="M255" s="41">
        <f t="shared" si="18"/>
        <v>0</v>
      </c>
      <c r="N255" s="43"/>
      <c r="X255" s="11"/>
      <c r="Y255" s="11"/>
      <c r="Z255" s="11"/>
      <c r="AA255" s="12"/>
    </row>
    <row r="256" spans="1:27" s="13" customFormat="1" ht="18.75" customHeight="1" x14ac:dyDescent="0.15">
      <c r="A256" s="34">
        <f t="shared" si="19"/>
        <v>0</v>
      </c>
      <c r="B256" s="35">
        <f t="shared" si="17"/>
        <v>0</v>
      </c>
      <c r="C256" s="36">
        <f>IF(($P$9-SUM($C$9:C255))&gt;0,$AA$9,0)</f>
        <v>0</v>
      </c>
      <c r="D256" s="37">
        <f>IF(($P$10-SUM($D$9:D255))&gt;0,$AA$10,0)</f>
        <v>0</v>
      </c>
      <c r="E256" s="38">
        <f>IF(P$13&gt;1,"未定",ROUND(((P$9-SUM(C$9:C255))*P$14/100)/12,0))</f>
        <v>0</v>
      </c>
      <c r="F256" s="39">
        <f t="shared" si="16"/>
        <v>0</v>
      </c>
      <c r="G256" s="148"/>
      <c r="H256" s="149"/>
      <c r="I256" s="40"/>
      <c r="J256" s="40"/>
      <c r="K256" s="40"/>
      <c r="L256" s="40"/>
      <c r="M256" s="41">
        <f t="shared" si="18"/>
        <v>0</v>
      </c>
      <c r="N256" s="43"/>
      <c r="X256" s="11"/>
      <c r="Y256" s="11"/>
      <c r="Z256" s="11"/>
      <c r="AA256" s="12"/>
    </row>
    <row r="257" spans="1:27" s="13" customFormat="1" ht="18.75" customHeight="1" x14ac:dyDescent="0.15">
      <c r="A257" s="34">
        <f t="shared" si="19"/>
        <v>0</v>
      </c>
      <c r="B257" s="35">
        <f t="shared" si="17"/>
        <v>0</v>
      </c>
      <c r="C257" s="36">
        <f>IF(($P$9-SUM($C$9:C256))&gt;0,$AA$9,0)</f>
        <v>0</v>
      </c>
      <c r="D257" s="37">
        <f>IF(($P$10-SUM($D$9:D256))&gt;0,$AA$10,0)</f>
        <v>0</v>
      </c>
      <c r="E257" s="38">
        <f>IF(P$13&gt;1,"未定",ROUND(((P$9-SUM(C$9:C256))*P$14/100)/12,0))</f>
        <v>0</v>
      </c>
      <c r="F257" s="39">
        <f t="shared" ref="F257:F320" si="20">IF(P$13&gt;1,"未定",B257+E257)</f>
        <v>0</v>
      </c>
      <c r="G257" s="148"/>
      <c r="H257" s="149"/>
      <c r="I257" s="40"/>
      <c r="J257" s="40"/>
      <c r="K257" s="40"/>
      <c r="L257" s="40"/>
      <c r="M257" s="41">
        <f t="shared" si="18"/>
        <v>0</v>
      </c>
      <c r="N257" s="43"/>
      <c r="X257" s="11"/>
      <c r="Y257" s="11"/>
      <c r="Z257" s="11"/>
      <c r="AA257" s="12"/>
    </row>
    <row r="258" spans="1:27" s="13" customFormat="1" ht="18.75" customHeight="1" x14ac:dyDescent="0.15">
      <c r="A258" s="34">
        <f t="shared" si="19"/>
        <v>0</v>
      </c>
      <c r="B258" s="35">
        <f t="shared" si="17"/>
        <v>0</v>
      </c>
      <c r="C258" s="36">
        <f>IF(($P$9-SUM($C$9:C257))&gt;0,$AA$9,0)</f>
        <v>0</v>
      </c>
      <c r="D258" s="37">
        <f>IF(($P$10-SUM($D$9:D257))&gt;0,$AA$10,0)</f>
        <v>0</v>
      </c>
      <c r="E258" s="38">
        <f>IF(P$13&gt;1,"未定",ROUND(((P$9-SUM(C$9:C257))*P$14/100)/12,0))</f>
        <v>0</v>
      </c>
      <c r="F258" s="39">
        <f t="shared" si="20"/>
        <v>0</v>
      </c>
      <c r="G258" s="44" t="s">
        <v>15</v>
      </c>
      <c r="H258" s="80">
        <f>IF(P$13&gt;1,"未定",SUM(F249:F260))</f>
        <v>0</v>
      </c>
      <c r="I258" s="40"/>
      <c r="J258" s="40"/>
      <c r="K258" s="40"/>
      <c r="L258" s="40"/>
      <c r="M258" s="41">
        <f t="shared" si="18"/>
        <v>0</v>
      </c>
      <c r="N258" s="43"/>
      <c r="X258" s="11"/>
      <c r="Y258" s="11"/>
      <c r="Z258" s="11"/>
      <c r="AA258" s="12"/>
    </row>
    <row r="259" spans="1:27" s="13" customFormat="1" ht="18.75" customHeight="1" x14ac:dyDescent="0.15">
      <c r="A259" s="34">
        <f t="shared" si="19"/>
        <v>0</v>
      </c>
      <c r="B259" s="35">
        <f t="shared" si="17"/>
        <v>0</v>
      </c>
      <c r="C259" s="36">
        <f>IF(($P$9-SUM($C$9:C258))&gt;0,$AA$9,0)</f>
        <v>0</v>
      </c>
      <c r="D259" s="37">
        <f>IF(($P$10-SUM($D$9:D258))&gt;0,$AA$10,0)</f>
        <v>0</v>
      </c>
      <c r="E259" s="38">
        <f>IF(P$13&gt;1,"未定",ROUND(((P$9-SUM(C$9:C258))*P$14/100)/12,0))</f>
        <v>0</v>
      </c>
      <c r="F259" s="39">
        <f t="shared" si="20"/>
        <v>0</v>
      </c>
      <c r="G259" s="48" t="s">
        <v>47</v>
      </c>
      <c r="H259" s="49">
        <f>SUM(B249:B260)</f>
        <v>0</v>
      </c>
      <c r="I259" s="40"/>
      <c r="J259" s="40"/>
      <c r="K259" s="40"/>
      <c r="L259" s="40"/>
      <c r="M259" s="41">
        <f t="shared" si="18"/>
        <v>0</v>
      </c>
      <c r="N259" s="43"/>
      <c r="X259" s="11"/>
      <c r="Y259" s="11"/>
      <c r="Z259" s="11"/>
      <c r="AA259" s="12"/>
    </row>
    <row r="260" spans="1:27" s="13" customFormat="1" ht="18.75" customHeight="1" x14ac:dyDescent="0.15">
      <c r="A260" s="55">
        <f t="shared" si="19"/>
        <v>0</v>
      </c>
      <c r="B260" s="56">
        <f t="shared" si="17"/>
        <v>0</v>
      </c>
      <c r="C260" s="57">
        <f>IF(($P$9-SUM($C$9:C259))&gt;0,$AA$9,0)</f>
        <v>0</v>
      </c>
      <c r="D260" s="58">
        <f>IF(($P$10-SUM($D$9:D259))&gt;0,$AA$10,0)</f>
        <v>0</v>
      </c>
      <c r="E260" s="59">
        <f>IF(P$13&gt;1,"未定",ROUND(((P$9-SUM(C$9:C259))*P$14/100)/12,0))</f>
        <v>0</v>
      </c>
      <c r="F260" s="60">
        <f t="shared" si="20"/>
        <v>0</v>
      </c>
      <c r="G260" s="61" t="s">
        <v>50</v>
      </c>
      <c r="H260" s="62">
        <f>IF(P$13&gt;1,"未定",SUM(E249:E260))</f>
        <v>0</v>
      </c>
      <c r="I260" s="63"/>
      <c r="J260" s="63"/>
      <c r="K260" s="63"/>
      <c r="L260" s="63"/>
      <c r="M260" s="64">
        <f t="shared" si="18"/>
        <v>0</v>
      </c>
      <c r="N260" s="43"/>
      <c r="X260" s="11"/>
      <c r="Y260" s="11"/>
      <c r="Z260" s="11"/>
      <c r="AA260" s="12"/>
    </row>
    <row r="261" spans="1:27" s="13" customFormat="1" ht="18.75" customHeight="1" x14ac:dyDescent="0.15">
      <c r="A261" s="24">
        <f t="shared" si="19"/>
        <v>0</v>
      </c>
      <c r="B261" s="25">
        <f t="shared" si="17"/>
        <v>0</v>
      </c>
      <c r="C261" s="26">
        <f>IF(($P$9-SUM($C$9:C260))&gt;0,$AA$9,0)</f>
        <v>0</v>
      </c>
      <c r="D261" s="27">
        <f>IF(($P$10-SUM($D$9:D260))&gt;0,$AA$10,0)</f>
        <v>0</v>
      </c>
      <c r="E261" s="28">
        <f>IF(P$13&gt;1,"未定",ROUND(((P$9-SUM(C$9:C260))*P$14/100)/12,0))</f>
        <v>0</v>
      </c>
      <c r="F261" s="29">
        <f t="shared" si="20"/>
        <v>0</v>
      </c>
      <c r="G261" s="146" t="s">
        <v>81</v>
      </c>
      <c r="H261" s="147"/>
      <c r="I261" s="30"/>
      <c r="J261" s="30"/>
      <c r="K261" s="30"/>
      <c r="L261" s="30"/>
      <c r="M261" s="32">
        <f t="shared" si="18"/>
        <v>0</v>
      </c>
      <c r="N261" s="43"/>
      <c r="X261" s="11"/>
      <c r="Y261" s="11"/>
      <c r="Z261" s="11"/>
      <c r="AA261" s="12"/>
    </row>
    <row r="262" spans="1:27" s="13" customFormat="1" ht="18.75" customHeight="1" x14ac:dyDescent="0.15">
      <c r="A262" s="34">
        <f t="shared" si="19"/>
        <v>0</v>
      </c>
      <c r="B262" s="35">
        <f t="shared" si="17"/>
        <v>0</v>
      </c>
      <c r="C262" s="36">
        <f>IF(($P$9-SUM($C$9:C261))&gt;0,$AA$9,0)</f>
        <v>0</v>
      </c>
      <c r="D262" s="37">
        <f>IF(($P$10-SUM($D$9:D261))&gt;0,$AA$10,0)</f>
        <v>0</v>
      </c>
      <c r="E262" s="38">
        <f>IF(P$13&gt;1,"未定",ROUND(((P$9-SUM(C$9:C261))*P$14/100)/12,0))</f>
        <v>0</v>
      </c>
      <c r="F262" s="39">
        <f t="shared" si="20"/>
        <v>0</v>
      </c>
      <c r="G262" s="148"/>
      <c r="H262" s="149"/>
      <c r="I262" s="40"/>
      <c r="J262" s="40"/>
      <c r="K262" s="40"/>
      <c r="L262" s="40"/>
      <c r="M262" s="41">
        <f t="shared" si="18"/>
        <v>0</v>
      </c>
      <c r="N262" s="43"/>
      <c r="X262" s="11"/>
      <c r="Y262" s="11"/>
      <c r="Z262" s="11"/>
      <c r="AA262" s="12"/>
    </row>
    <row r="263" spans="1:27" s="13" customFormat="1" ht="18.75" customHeight="1" x14ac:dyDescent="0.15">
      <c r="A263" s="34">
        <f t="shared" si="19"/>
        <v>0</v>
      </c>
      <c r="B263" s="35">
        <f t="shared" si="17"/>
        <v>0</v>
      </c>
      <c r="C263" s="36">
        <f>IF(($P$9-SUM($C$9:C262))&gt;0,$AA$9,0)</f>
        <v>0</v>
      </c>
      <c r="D263" s="37">
        <f>IF(($P$10-SUM($D$9:D262))&gt;0,$AA$10,0)</f>
        <v>0</v>
      </c>
      <c r="E263" s="38">
        <f>IF(P$13&gt;1,"未定",ROUND(((P$9-SUM(C$9:C262))*P$14/100)/12,0))</f>
        <v>0</v>
      </c>
      <c r="F263" s="39">
        <f t="shared" si="20"/>
        <v>0</v>
      </c>
      <c r="G263" s="148"/>
      <c r="H263" s="149"/>
      <c r="I263" s="40"/>
      <c r="J263" s="40"/>
      <c r="K263" s="40"/>
      <c r="L263" s="40"/>
      <c r="M263" s="41">
        <f t="shared" si="18"/>
        <v>0</v>
      </c>
      <c r="N263" s="43"/>
      <c r="X263" s="11"/>
      <c r="Y263" s="11"/>
      <c r="Z263" s="11"/>
      <c r="AA263" s="12"/>
    </row>
    <row r="264" spans="1:27" s="13" customFormat="1" ht="18.75" customHeight="1" x14ac:dyDescent="0.15">
      <c r="A264" s="34">
        <f t="shared" si="19"/>
        <v>0</v>
      </c>
      <c r="B264" s="35">
        <f t="shared" si="17"/>
        <v>0</v>
      </c>
      <c r="C264" s="36">
        <f>IF(($P$9-SUM($C$9:C263))&gt;0,$AA$9,0)</f>
        <v>0</v>
      </c>
      <c r="D264" s="37">
        <f>IF(($P$10-SUM($D$9:D263))&gt;0,$AA$10,0)</f>
        <v>0</v>
      </c>
      <c r="E264" s="38">
        <f>IF(P$13&gt;1,"未定",ROUND(((P$9-SUM(C$9:C263))*P$14/100)/12,0))</f>
        <v>0</v>
      </c>
      <c r="F264" s="39">
        <f t="shared" si="20"/>
        <v>0</v>
      </c>
      <c r="G264" s="148"/>
      <c r="H264" s="149"/>
      <c r="I264" s="40"/>
      <c r="J264" s="40"/>
      <c r="K264" s="40"/>
      <c r="L264" s="40"/>
      <c r="M264" s="41">
        <f t="shared" si="18"/>
        <v>0</v>
      </c>
      <c r="N264" s="43"/>
      <c r="X264" s="11"/>
      <c r="Y264" s="11"/>
      <c r="Z264" s="11"/>
      <c r="AA264" s="12"/>
    </row>
    <row r="265" spans="1:27" s="13" customFormat="1" ht="18.75" customHeight="1" x14ac:dyDescent="0.15">
      <c r="A265" s="34">
        <f t="shared" si="19"/>
        <v>0</v>
      </c>
      <c r="B265" s="35">
        <f t="shared" ref="B265:B328" si="21">SUM(C265:D265)</f>
        <v>0</v>
      </c>
      <c r="C265" s="36">
        <f>IF(($P$9-SUM($C$9:C264))&gt;0,$AA$9,0)</f>
        <v>0</v>
      </c>
      <c r="D265" s="37">
        <f>IF(($P$10-SUM($D$9:D264))&gt;0,$AA$10,0)</f>
        <v>0</v>
      </c>
      <c r="E265" s="38">
        <f>IF(P$13&gt;1,"未定",ROUND(((P$9-SUM(C$9:C264))*P$14/100)/12,0))</f>
        <v>0</v>
      </c>
      <c r="F265" s="39">
        <f t="shared" si="20"/>
        <v>0</v>
      </c>
      <c r="G265" s="148"/>
      <c r="H265" s="149"/>
      <c r="I265" s="40"/>
      <c r="J265" s="40"/>
      <c r="K265" s="40"/>
      <c r="L265" s="40"/>
      <c r="M265" s="41">
        <f t="shared" ref="M265:M328" si="22">SUM(I265:L265)</f>
        <v>0</v>
      </c>
      <c r="N265" s="43"/>
      <c r="X265" s="11"/>
      <c r="Y265" s="11"/>
      <c r="Z265" s="11"/>
      <c r="AA265" s="12"/>
    </row>
    <row r="266" spans="1:27" s="13" customFormat="1" ht="18.75" customHeight="1" x14ac:dyDescent="0.15">
      <c r="A266" s="34">
        <f t="shared" ref="A266:A329" si="23">IF(F266&gt;0,A265+1,0)</f>
        <v>0</v>
      </c>
      <c r="B266" s="35">
        <f t="shared" si="21"/>
        <v>0</v>
      </c>
      <c r="C266" s="36">
        <f>IF(($P$9-SUM($C$9:C265))&gt;0,$AA$9,0)</f>
        <v>0</v>
      </c>
      <c r="D266" s="37">
        <f>IF(($P$10-SUM($D$9:D265))&gt;0,$AA$10,0)</f>
        <v>0</v>
      </c>
      <c r="E266" s="38">
        <f>IF(P$13&gt;1,"未定",ROUND(((P$9-SUM(C$9:C265))*P$14/100)/12,0))</f>
        <v>0</v>
      </c>
      <c r="F266" s="39">
        <f t="shared" si="20"/>
        <v>0</v>
      </c>
      <c r="G266" s="148"/>
      <c r="H266" s="149"/>
      <c r="I266" s="40"/>
      <c r="J266" s="40"/>
      <c r="K266" s="40"/>
      <c r="L266" s="40"/>
      <c r="M266" s="41">
        <f t="shared" si="22"/>
        <v>0</v>
      </c>
      <c r="N266" s="43"/>
      <c r="X266" s="11"/>
      <c r="Y266" s="11"/>
      <c r="Z266" s="11"/>
      <c r="AA266" s="12"/>
    </row>
    <row r="267" spans="1:27" s="13" customFormat="1" ht="18.75" customHeight="1" x14ac:dyDescent="0.15">
      <c r="A267" s="34">
        <f t="shared" si="23"/>
        <v>0</v>
      </c>
      <c r="B267" s="35">
        <f t="shared" si="21"/>
        <v>0</v>
      </c>
      <c r="C267" s="36">
        <f>IF(($P$9-SUM($C$9:C266))&gt;0,$AA$9,0)</f>
        <v>0</v>
      </c>
      <c r="D267" s="37">
        <f>IF(($P$10-SUM($D$9:D266))&gt;0,$AA$10,0)</f>
        <v>0</v>
      </c>
      <c r="E267" s="38">
        <f>IF(P$13&gt;1,"未定",ROUND(((P$9-SUM(C$9:C266))*P$14/100)/12,0))</f>
        <v>0</v>
      </c>
      <c r="F267" s="39">
        <f t="shared" si="20"/>
        <v>0</v>
      </c>
      <c r="G267" s="148"/>
      <c r="H267" s="149"/>
      <c r="I267" s="40"/>
      <c r="J267" s="40"/>
      <c r="K267" s="40"/>
      <c r="L267" s="40"/>
      <c r="M267" s="41">
        <f t="shared" si="22"/>
        <v>0</v>
      </c>
      <c r="N267" s="43"/>
      <c r="X267" s="11"/>
      <c r="Y267" s="11"/>
      <c r="Z267" s="11"/>
      <c r="AA267" s="12"/>
    </row>
    <row r="268" spans="1:27" s="13" customFormat="1" ht="18.75" customHeight="1" x14ac:dyDescent="0.15">
      <c r="A268" s="34">
        <f t="shared" si="23"/>
        <v>0</v>
      </c>
      <c r="B268" s="35">
        <f t="shared" si="21"/>
        <v>0</v>
      </c>
      <c r="C268" s="36">
        <f>IF(($P$9-SUM($C$9:C267))&gt;0,$AA$9,0)</f>
        <v>0</v>
      </c>
      <c r="D268" s="37">
        <f>IF(($P$10-SUM($D$9:D267))&gt;0,$AA$10,0)</f>
        <v>0</v>
      </c>
      <c r="E268" s="38">
        <f>IF(P$13&gt;1,"未定",ROUND(((P$9-SUM(C$9:C267))*P$14/100)/12,0))</f>
        <v>0</v>
      </c>
      <c r="F268" s="39">
        <f t="shared" si="20"/>
        <v>0</v>
      </c>
      <c r="G268" s="148"/>
      <c r="H268" s="149"/>
      <c r="I268" s="40"/>
      <c r="J268" s="40"/>
      <c r="K268" s="40"/>
      <c r="L268" s="40"/>
      <c r="M268" s="41">
        <f t="shared" si="22"/>
        <v>0</v>
      </c>
      <c r="N268" s="43"/>
      <c r="X268" s="11"/>
      <c r="Y268" s="11"/>
      <c r="Z268" s="11"/>
      <c r="AA268" s="12"/>
    </row>
    <row r="269" spans="1:27" s="13" customFormat="1" ht="18.75" customHeight="1" x14ac:dyDescent="0.15">
      <c r="A269" s="34">
        <f t="shared" si="23"/>
        <v>0</v>
      </c>
      <c r="B269" s="35">
        <f t="shared" si="21"/>
        <v>0</v>
      </c>
      <c r="C269" s="36">
        <f>IF(($P$9-SUM($C$9:C268))&gt;0,$AA$9,0)</f>
        <v>0</v>
      </c>
      <c r="D269" s="37">
        <f>IF(($P$10-SUM($D$9:D268))&gt;0,$AA$10,0)</f>
        <v>0</v>
      </c>
      <c r="E269" s="38">
        <f>IF(P$13&gt;1,"未定",ROUND(((P$9-SUM(C$9:C268))*P$14/100)/12,0))</f>
        <v>0</v>
      </c>
      <c r="F269" s="39">
        <f t="shared" si="20"/>
        <v>0</v>
      </c>
      <c r="G269" s="148"/>
      <c r="H269" s="149"/>
      <c r="I269" s="40"/>
      <c r="J269" s="40"/>
      <c r="K269" s="40"/>
      <c r="L269" s="40"/>
      <c r="M269" s="41">
        <f t="shared" si="22"/>
        <v>0</v>
      </c>
      <c r="N269" s="43"/>
      <c r="X269" s="11"/>
      <c r="Y269" s="11"/>
      <c r="Z269" s="11"/>
      <c r="AA269" s="12"/>
    </row>
    <row r="270" spans="1:27" s="13" customFormat="1" ht="18.75" customHeight="1" x14ac:dyDescent="0.15">
      <c r="A270" s="34">
        <f t="shared" si="23"/>
        <v>0</v>
      </c>
      <c r="B270" s="35">
        <f t="shared" si="21"/>
        <v>0</v>
      </c>
      <c r="C270" s="36">
        <f>IF(($P$9-SUM($C$9:C269))&gt;0,$AA$9,0)</f>
        <v>0</v>
      </c>
      <c r="D270" s="37">
        <f>IF(($P$10-SUM($D$9:D269))&gt;0,$AA$10,0)</f>
        <v>0</v>
      </c>
      <c r="E270" s="38">
        <f>IF(P$13&gt;1,"未定",ROUND(((P$9-SUM(C$9:C269))*P$14/100)/12,0))</f>
        <v>0</v>
      </c>
      <c r="F270" s="39">
        <f t="shared" si="20"/>
        <v>0</v>
      </c>
      <c r="G270" s="44" t="s">
        <v>15</v>
      </c>
      <c r="H270" s="80">
        <f>IF(P$13&gt;1,"未定",SUM(F261:F272))</f>
        <v>0</v>
      </c>
      <c r="I270" s="40"/>
      <c r="J270" s="40"/>
      <c r="K270" s="40"/>
      <c r="L270" s="40"/>
      <c r="M270" s="41">
        <f t="shared" si="22"/>
        <v>0</v>
      </c>
      <c r="N270" s="43"/>
      <c r="X270" s="11"/>
      <c r="Y270" s="11"/>
      <c r="Z270" s="11"/>
      <c r="AA270" s="12"/>
    </row>
    <row r="271" spans="1:27" s="13" customFormat="1" ht="18.75" customHeight="1" x14ac:dyDescent="0.15">
      <c r="A271" s="34">
        <f t="shared" si="23"/>
        <v>0</v>
      </c>
      <c r="B271" s="35">
        <f t="shared" si="21"/>
        <v>0</v>
      </c>
      <c r="C271" s="36">
        <f>IF(($P$9-SUM($C$9:C270))&gt;0,$AA$9,0)</f>
        <v>0</v>
      </c>
      <c r="D271" s="37">
        <f>IF(($P$10-SUM($D$9:D270))&gt;0,$AA$10,0)</f>
        <v>0</v>
      </c>
      <c r="E271" s="38">
        <f>IF(P$13&gt;1,"未定",ROUND(((P$9-SUM(C$9:C270))*P$14/100)/12,0))</f>
        <v>0</v>
      </c>
      <c r="F271" s="39">
        <f t="shared" si="20"/>
        <v>0</v>
      </c>
      <c r="G271" s="48" t="s">
        <v>47</v>
      </c>
      <c r="H271" s="49">
        <f>SUM(B261:B272)</f>
        <v>0</v>
      </c>
      <c r="I271" s="40"/>
      <c r="J271" s="40"/>
      <c r="K271" s="40"/>
      <c r="L271" s="40"/>
      <c r="M271" s="41">
        <f t="shared" si="22"/>
        <v>0</v>
      </c>
      <c r="N271" s="43"/>
      <c r="X271" s="11"/>
      <c r="Y271" s="11"/>
      <c r="Z271" s="11"/>
      <c r="AA271" s="12"/>
    </row>
    <row r="272" spans="1:27" s="13" customFormat="1" ht="18.75" customHeight="1" x14ac:dyDescent="0.15">
      <c r="A272" s="55">
        <f t="shared" si="23"/>
        <v>0</v>
      </c>
      <c r="B272" s="56">
        <f t="shared" si="21"/>
        <v>0</v>
      </c>
      <c r="C272" s="57">
        <f>IF(($P$9-SUM($C$9:C271))&gt;0,$AA$9,0)</f>
        <v>0</v>
      </c>
      <c r="D272" s="58">
        <f>IF(($P$10-SUM($D$9:D271))&gt;0,$AA$10,0)</f>
        <v>0</v>
      </c>
      <c r="E272" s="38">
        <f>IF(P$13&gt;1,"未定",ROUND(((P$9-SUM(C$9:C271))*P$14/100)/12,0))</f>
        <v>0</v>
      </c>
      <c r="F272" s="60">
        <f t="shared" si="20"/>
        <v>0</v>
      </c>
      <c r="G272" s="61" t="s">
        <v>50</v>
      </c>
      <c r="H272" s="62">
        <f>IF(P$13&gt;1,"未定",SUM(E261:E272))</f>
        <v>0</v>
      </c>
      <c r="I272" s="63"/>
      <c r="J272" s="63"/>
      <c r="K272" s="63"/>
      <c r="L272" s="63"/>
      <c r="M272" s="64">
        <f t="shared" si="22"/>
        <v>0</v>
      </c>
      <c r="N272" s="43"/>
      <c r="X272" s="11"/>
      <c r="Y272" s="11"/>
      <c r="Z272" s="11"/>
      <c r="AA272" s="12"/>
    </row>
    <row r="273" spans="1:27" s="13" customFormat="1" ht="18.75" customHeight="1" x14ac:dyDescent="0.15">
      <c r="A273" s="24">
        <f t="shared" si="23"/>
        <v>0</v>
      </c>
      <c r="B273" s="25">
        <f t="shared" si="21"/>
        <v>0</v>
      </c>
      <c r="C273" s="26">
        <f>IF(($P$9-SUM($C$9:C272))&gt;0,$AA$9,0)</f>
        <v>0</v>
      </c>
      <c r="D273" s="27">
        <f>IF(($P$10-SUM($D$9:D272))&gt;0,$AA$10,0)</f>
        <v>0</v>
      </c>
      <c r="E273" s="28">
        <f>IF(P$13&gt;1,"未定",ROUND(((P$9-SUM(C$9:C272))*P$14/100)/12,0))</f>
        <v>0</v>
      </c>
      <c r="F273" s="29">
        <f t="shared" si="20"/>
        <v>0</v>
      </c>
      <c r="G273" s="146" t="s">
        <v>82</v>
      </c>
      <c r="H273" s="147"/>
      <c r="I273" s="30"/>
      <c r="J273" s="30"/>
      <c r="K273" s="30"/>
      <c r="L273" s="30"/>
      <c r="M273" s="32">
        <f t="shared" si="22"/>
        <v>0</v>
      </c>
      <c r="N273" s="43"/>
      <c r="X273" s="11"/>
      <c r="Y273" s="11"/>
      <c r="Z273" s="11"/>
      <c r="AA273" s="12"/>
    </row>
    <row r="274" spans="1:27" s="13" customFormat="1" ht="18.75" customHeight="1" x14ac:dyDescent="0.15">
      <c r="A274" s="34">
        <f t="shared" si="23"/>
        <v>0</v>
      </c>
      <c r="B274" s="35">
        <f t="shared" si="21"/>
        <v>0</v>
      </c>
      <c r="C274" s="36">
        <f>IF(($P$9-SUM($C$9:C273))&gt;0,$AA$9,0)</f>
        <v>0</v>
      </c>
      <c r="D274" s="37">
        <f>IF(($P$10-SUM($D$9:D273))&gt;0,$AA$10,0)</f>
        <v>0</v>
      </c>
      <c r="E274" s="38">
        <f>IF(P$13&gt;1,"未定",ROUND(((P$9-SUM(C$9:C273))*P$14/100)/12,0))</f>
        <v>0</v>
      </c>
      <c r="F274" s="39">
        <f t="shared" si="20"/>
        <v>0</v>
      </c>
      <c r="G274" s="148"/>
      <c r="H274" s="149"/>
      <c r="I274" s="40"/>
      <c r="J274" s="40"/>
      <c r="K274" s="40"/>
      <c r="L274" s="40"/>
      <c r="M274" s="41">
        <f t="shared" si="22"/>
        <v>0</v>
      </c>
      <c r="N274" s="43"/>
      <c r="X274" s="11"/>
      <c r="Y274" s="11"/>
      <c r="Z274" s="11"/>
      <c r="AA274" s="12"/>
    </row>
    <row r="275" spans="1:27" s="13" customFormat="1" ht="18.75" customHeight="1" x14ac:dyDescent="0.15">
      <c r="A275" s="34">
        <f t="shared" si="23"/>
        <v>0</v>
      </c>
      <c r="B275" s="35">
        <f t="shared" si="21"/>
        <v>0</v>
      </c>
      <c r="C275" s="36">
        <f>IF(($P$9-SUM($C$9:C274))&gt;0,$AA$9,0)</f>
        <v>0</v>
      </c>
      <c r="D275" s="37">
        <f>IF(($P$10-SUM($D$9:D274))&gt;0,$AA$10,0)</f>
        <v>0</v>
      </c>
      <c r="E275" s="38">
        <f>IF(P$13&gt;1,"未定",ROUND(((P$9-SUM(C$9:C274))*P$14/100)/12,0))</f>
        <v>0</v>
      </c>
      <c r="F275" s="39">
        <f t="shared" si="20"/>
        <v>0</v>
      </c>
      <c r="G275" s="148"/>
      <c r="H275" s="149"/>
      <c r="I275" s="40"/>
      <c r="J275" s="40"/>
      <c r="K275" s="40"/>
      <c r="L275" s="40"/>
      <c r="M275" s="41">
        <f t="shared" si="22"/>
        <v>0</v>
      </c>
      <c r="N275" s="43"/>
      <c r="X275" s="11"/>
      <c r="Y275" s="11"/>
      <c r="Z275" s="11"/>
      <c r="AA275" s="12"/>
    </row>
    <row r="276" spans="1:27" s="13" customFormat="1" ht="18.75" customHeight="1" x14ac:dyDescent="0.15">
      <c r="A276" s="34">
        <f t="shared" si="23"/>
        <v>0</v>
      </c>
      <c r="B276" s="35">
        <f t="shared" si="21"/>
        <v>0</v>
      </c>
      <c r="C276" s="36">
        <f>IF(($P$9-SUM($C$9:C275))&gt;0,$AA$9,0)</f>
        <v>0</v>
      </c>
      <c r="D276" s="37">
        <f>IF(($P$10-SUM($D$9:D275))&gt;0,$AA$10,0)</f>
        <v>0</v>
      </c>
      <c r="E276" s="38">
        <f>IF(P$13&gt;1,"未定",ROUND(((P$9-SUM(C$9:C275))*P$14/100)/12,0))</f>
        <v>0</v>
      </c>
      <c r="F276" s="39">
        <f t="shared" si="20"/>
        <v>0</v>
      </c>
      <c r="G276" s="148"/>
      <c r="H276" s="149"/>
      <c r="I276" s="40"/>
      <c r="J276" s="40"/>
      <c r="K276" s="40"/>
      <c r="L276" s="40"/>
      <c r="M276" s="41">
        <f t="shared" si="22"/>
        <v>0</v>
      </c>
      <c r="N276" s="43"/>
      <c r="X276" s="11"/>
      <c r="Y276" s="11"/>
      <c r="Z276" s="11"/>
      <c r="AA276" s="12"/>
    </row>
    <row r="277" spans="1:27" s="13" customFormat="1" ht="18.75" customHeight="1" x14ac:dyDescent="0.15">
      <c r="A277" s="34">
        <f t="shared" si="23"/>
        <v>0</v>
      </c>
      <c r="B277" s="35">
        <f t="shared" si="21"/>
        <v>0</v>
      </c>
      <c r="C277" s="36">
        <f>IF(($P$9-SUM($C$9:C276))&gt;0,$AA$9,0)</f>
        <v>0</v>
      </c>
      <c r="D277" s="37">
        <f>IF(($P$10-SUM($D$9:D276))&gt;0,$AA$10,0)</f>
        <v>0</v>
      </c>
      <c r="E277" s="38">
        <f>IF(P$13&gt;1,"未定",ROUND(((P$9-SUM(C$9:C276))*P$14/100)/12,0))</f>
        <v>0</v>
      </c>
      <c r="F277" s="39">
        <f t="shared" si="20"/>
        <v>0</v>
      </c>
      <c r="G277" s="148"/>
      <c r="H277" s="149"/>
      <c r="I277" s="40"/>
      <c r="J277" s="40"/>
      <c r="K277" s="40"/>
      <c r="L277" s="40"/>
      <c r="M277" s="41">
        <f t="shared" si="22"/>
        <v>0</v>
      </c>
      <c r="N277" s="43"/>
      <c r="X277" s="11"/>
      <c r="Y277" s="11"/>
      <c r="Z277" s="11"/>
      <c r="AA277" s="12"/>
    </row>
    <row r="278" spans="1:27" s="13" customFormat="1" ht="18.75" customHeight="1" x14ac:dyDescent="0.15">
      <c r="A278" s="34">
        <f t="shared" si="23"/>
        <v>0</v>
      </c>
      <c r="B278" s="35">
        <f t="shared" si="21"/>
        <v>0</v>
      </c>
      <c r="C278" s="36">
        <f>IF(($P$9-SUM($C$9:C277))&gt;0,$AA$9,0)</f>
        <v>0</v>
      </c>
      <c r="D278" s="37">
        <f>IF(($P$10-SUM($D$9:D277))&gt;0,$AA$10,0)</f>
        <v>0</v>
      </c>
      <c r="E278" s="38">
        <f>IF(P$13&gt;1,"未定",ROUND(((P$9-SUM(C$9:C277))*P$14/100)/12,0))</f>
        <v>0</v>
      </c>
      <c r="F278" s="39">
        <f t="shared" si="20"/>
        <v>0</v>
      </c>
      <c r="G278" s="148"/>
      <c r="H278" s="149"/>
      <c r="I278" s="40"/>
      <c r="J278" s="40"/>
      <c r="K278" s="40"/>
      <c r="L278" s="40"/>
      <c r="M278" s="41">
        <f t="shared" si="22"/>
        <v>0</v>
      </c>
      <c r="N278" s="43"/>
      <c r="X278" s="11"/>
      <c r="Y278" s="11"/>
      <c r="Z278" s="11"/>
      <c r="AA278" s="12"/>
    </row>
    <row r="279" spans="1:27" s="13" customFormat="1" ht="18.75" customHeight="1" x14ac:dyDescent="0.15">
      <c r="A279" s="34">
        <f t="shared" si="23"/>
        <v>0</v>
      </c>
      <c r="B279" s="35">
        <f t="shared" si="21"/>
        <v>0</v>
      </c>
      <c r="C279" s="36">
        <f>IF(($P$9-SUM($C$9:C278))&gt;0,$AA$9,0)</f>
        <v>0</v>
      </c>
      <c r="D279" s="37">
        <f>IF(($P$10-SUM($D$9:D278))&gt;0,$AA$10,0)</f>
        <v>0</v>
      </c>
      <c r="E279" s="38">
        <f>IF(P$13&gt;1,"未定",ROUND(((P$9-SUM(C$9:C278))*P$14/100)/12,0))</f>
        <v>0</v>
      </c>
      <c r="F279" s="39">
        <f t="shared" si="20"/>
        <v>0</v>
      </c>
      <c r="G279" s="148"/>
      <c r="H279" s="149"/>
      <c r="I279" s="40"/>
      <c r="J279" s="40"/>
      <c r="K279" s="40"/>
      <c r="L279" s="40"/>
      <c r="M279" s="41">
        <f t="shared" si="22"/>
        <v>0</v>
      </c>
      <c r="N279" s="43"/>
      <c r="X279" s="11"/>
      <c r="Y279" s="11"/>
      <c r="Z279" s="11"/>
      <c r="AA279" s="12"/>
    </row>
    <row r="280" spans="1:27" s="13" customFormat="1" ht="18.75" customHeight="1" x14ac:dyDescent="0.15">
      <c r="A280" s="34">
        <f t="shared" si="23"/>
        <v>0</v>
      </c>
      <c r="B280" s="35">
        <f t="shared" si="21"/>
        <v>0</v>
      </c>
      <c r="C280" s="36">
        <f>IF(($P$9-SUM($C$9:C279))&gt;0,$AA$9,0)</f>
        <v>0</v>
      </c>
      <c r="D280" s="37">
        <f>IF(($P$10-SUM($D$9:D279))&gt;0,$AA$10,0)</f>
        <v>0</v>
      </c>
      <c r="E280" s="38">
        <f>IF(P$13&gt;1,"未定",ROUND(((P$9-SUM(C$9:C279))*P$14/100)/12,0))</f>
        <v>0</v>
      </c>
      <c r="F280" s="39">
        <f t="shared" si="20"/>
        <v>0</v>
      </c>
      <c r="G280" s="148"/>
      <c r="H280" s="149"/>
      <c r="I280" s="40"/>
      <c r="J280" s="40"/>
      <c r="K280" s="40"/>
      <c r="L280" s="40"/>
      <c r="M280" s="41">
        <f t="shared" si="22"/>
        <v>0</v>
      </c>
      <c r="N280" s="43"/>
      <c r="X280" s="11"/>
      <c r="Y280" s="11"/>
      <c r="Z280" s="11"/>
      <c r="AA280" s="12"/>
    </row>
    <row r="281" spans="1:27" s="13" customFormat="1" ht="18.75" customHeight="1" x14ac:dyDescent="0.15">
      <c r="A281" s="34">
        <f t="shared" si="23"/>
        <v>0</v>
      </c>
      <c r="B281" s="35">
        <f t="shared" si="21"/>
        <v>0</v>
      </c>
      <c r="C281" s="36">
        <f>IF(($P$9-SUM($C$9:C280))&gt;0,$AA$9,0)</f>
        <v>0</v>
      </c>
      <c r="D281" s="37">
        <f>IF(($P$10-SUM($D$9:D280))&gt;0,$AA$10,0)</f>
        <v>0</v>
      </c>
      <c r="E281" s="38">
        <f>IF(P$13&gt;1,"未定",ROUND(((P$9-SUM(C$9:C280))*P$14/100)/12,0))</f>
        <v>0</v>
      </c>
      <c r="F281" s="39">
        <f t="shared" si="20"/>
        <v>0</v>
      </c>
      <c r="G281" s="148"/>
      <c r="H281" s="149"/>
      <c r="I281" s="40"/>
      <c r="J281" s="40"/>
      <c r="K281" s="40"/>
      <c r="L281" s="40"/>
      <c r="M281" s="41">
        <f t="shared" si="22"/>
        <v>0</v>
      </c>
      <c r="N281" s="43"/>
      <c r="X281" s="11"/>
      <c r="Y281" s="11"/>
      <c r="Z281" s="11"/>
      <c r="AA281" s="12"/>
    </row>
    <row r="282" spans="1:27" s="13" customFormat="1" ht="18.75" customHeight="1" x14ac:dyDescent="0.15">
      <c r="A282" s="34">
        <f t="shared" si="23"/>
        <v>0</v>
      </c>
      <c r="B282" s="35">
        <f t="shared" si="21"/>
        <v>0</v>
      </c>
      <c r="C282" s="36">
        <f>IF(($P$9-SUM($C$9:C281))&gt;0,$AA$9,0)</f>
        <v>0</v>
      </c>
      <c r="D282" s="37">
        <f>IF(($P$10-SUM($D$9:D281))&gt;0,$AA$10,0)</f>
        <v>0</v>
      </c>
      <c r="E282" s="38">
        <f>IF(P$13&gt;1,"未定",ROUND(((P$9-SUM(C$9:C281))*P$14/100)/12,0))</f>
        <v>0</v>
      </c>
      <c r="F282" s="39">
        <f t="shared" si="20"/>
        <v>0</v>
      </c>
      <c r="G282" s="44" t="s">
        <v>15</v>
      </c>
      <c r="H282" s="80">
        <f>IF(P$13&gt;1,"未定",SUM(F273:F284))</f>
        <v>0</v>
      </c>
      <c r="I282" s="40"/>
      <c r="J282" s="40"/>
      <c r="K282" s="40"/>
      <c r="L282" s="40"/>
      <c r="M282" s="41">
        <f t="shared" si="22"/>
        <v>0</v>
      </c>
      <c r="N282" s="43"/>
      <c r="X282" s="11"/>
      <c r="Y282" s="11"/>
      <c r="Z282" s="11"/>
      <c r="AA282" s="12"/>
    </row>
    <row r="283" spans="1:27" s="13" customFormat="1" ht="18.75" customHeight="1" x14ac:dyDescent="0.15">
      <c r="A283" s="34">
        <f t="shared" si="23"/>
        <v>0</v>
      </c>
      <c r="B283" s="35">
        <f t="shared" si="21"/>
        <v>0</v>
      </c>
      <c r="C283" s="36">
        <f>IF(($P$9-SUM($C$9:C282))&gt;0,$AA$9,0)</f>
        <v>0</v>
      </c>
      <c r="D283" s="37">
        <f>IF(($P$10-SUM($D$9:D282))&gt;0,$AA$10,0)</f>
        <v>0</v>
      </c>
      <c r="E283" s="38">
        <f>IF(P$13&gt;1,"未定",ROUND(((P$9-SUM(C$9:C282))*P$14/100)/12,0))</f>
        <v>0</v>
      </c>
      <c r="F283" s="39">
        <f t="shared" si="20"/>
        <v>0</v>
      </c>
      <c r="G283" s="48" t="s">
        <v>47</v>
      </c>
      <c r="H283" s="49">
        <f>SUM(B273:B284)</f>
        <v>0</v>
      </c>
      <c r="I283" s="40"/>
      <c r="J283" s="40"/>
      <c r="K283" s="40"/>
      <c r="L283" s="40"/>
      <c r="M283" s="41">
        <f t="shared" si="22"/>
        <v>0</v>
      </c>
      <c r="N283" s="43"/>
      <c r="X283" s="11"/>
      <c r="Y283" s="11"/>
      <c r="Z283" s="11"/>
      <c r="AA283" s="12"/>
    </row>
    <row r="284" spans="1:27" s="13" customFormat="1" ht="18.75" customHeight="1" x14ac:dyDescent="0.15">
      <c r="A284" s="55">
        <f t="shared" si="23"/>
        <v>0</v>
      </c>
      <c r="B284" s="56">
        <f t="shared" si="21"/>
        <v>0</v>
      </c>
      <c r="C284" s="57">
        <f>IF(($P$9-SUM($C$9:C283))&gt;0,$AA$9,0)</f>
        <v>0</v>
      </c>
      <c r="D284" s="58">
        <f>IF(($P$10-SUM($D$9:D283))&gt;0,$AA$10,0)</f>
        <v>0</v>
      </c>
      <c r="E284" s="38">
        <f>IF(P$13&gt;1,"未定",ROUND(((P$9-SUM(C$9:C283))*P$14/100)/12,0))</f>
        <v>0</v>
      </c>
      <c r="F284" s="60">
        <f t="shared" si="20"/>
        <v>0</v>
      </c>
      <c r="G284" s="61" t="s">
        <v>50</v>
      </c>
      <c r="H284" s="62">
        <f>IF(P$13&gt;1,"未定",SUM(E273:E284))</f>
        <v>0</v>
      </c>
      <c r="I284" s="63"/>
      <c r="J284" s="63"/>
      <c r="K284" s="63"/>
      <c r="L284" s="63"/>
      <c r="M284" s="64">
        <f t="shared" si="22"/>
        <v>0</v>
      </c>
      <c r="N284" s="43"/>
      <c r="X284" s="11"/>
      <c r="Y284" s="11"/>
      <c r="Z284" s="11"/>
      <c r="AA284" s="12"/>
    </row>
    <row r="285" spans="1:27" s="13" customFormat="1" ht="18.75" customHeight="1" x14ac:dyDescent="0.15">
      <c r="A285" s="24">
        <f t="shared" si="23"/>
        <v>0</v>
      </c>
      <c r="B285" s="25">
        <f t="shared" si="21"/>
        <v>0</v>
      </c>
      <c r="C285" s="26">
        <f>IF(($P$9-SUM($C$9:C284))&gt;0,$AA$9,0)</f>
        <v>0</v>
      </c>
      <c r="D285" s="27">
        <f>IF(($P$10-SUM($D$9:D284))&gt;0,$AA$10,0)</f>
        <v>0</v>
      </c>
      <c r="E285" s="28">
        <f>IF(P$13&gt;1,"未定",ROUND(((P$9-SUM(C$9:C284))*P$14/100)/12,0))</f>
        <v>0</v>
      </c>
      <c r="F285" s="29">
        <f t="shared" si="20"/>
        <v>0</v>
      </c>
      <c r="G285" s="146" t="s">
        <v>83</v>
      </c>
      <c r="H285" s="147"/>
      <c r="I285" s="30"/>
      <c r="J285" s="30"/>
      <c r="K285" s="30"/>
      <c r="L285" s="30"/>
      <c r="M285" s="32">
        <f t="shared" si="22"/>
        <v>0</v>
      </c>
      <c r="N285" s="43"/>
      <c r="X285" s="11"/>
      <c r="Y285" s="11"/>
      <c r="Z285" s="11"/>
      <c r="AA285" s="12"/>
    </row>
    <row r="286" spans="1:27" s="13" customFormat="1" ht="18.75" customHeight="1" x14ac:dyDescent="0.15">
      <c r="A286" s="34">
        <f t="shared" si="23"/>
        <v>0</v>
      </c>
      <c r="B286" s="35">
        <f t="shared" si="21"/>
        <v>0</v>
      </c>
      <c r="C286" s="36">
        <f>IF(($P$9-SUM($C$9:C285))&gt;0,$AA$9,0)</f>
        <v>0</v>
      </c>
      <c r="D286" s="37">
        <f>IF(($P$10-SUM($D$9:D285))&gt;0,$AA$10,0)</f>
        <v>0</v>
      </c>
      <c r="E286" s="38">
        <f>IF(P$13&gt;1,"未定",ROUND(((P$9-SUM(C$9:C285))*P$14/100)/12,0))</f>
        <v>0</v>
      </c>
      <c r="F286" s="39">
        <f t="shared" si="20"/>
        <v>0</v>
      </c>
      <c r="G286" s="148"/>
      <c r="H286" s="149"/>
      <c r="I286" s="40"/>
      <c r="J286" s="40"/>
      <c r="K286" s="40"/>
      <c r="L286" s="40"/>
      <c r="M286" s="41">
        <f t="shared" si="22"/>
        <v>0</v>
      </c>
      <c r="N286" s="43"/>
      <c r="X286" s="11"/>
      <c r="Y286" s="11"/>
      <c r="Z286" s="11"/>
      <c r="AA286" s="12"/>
    </row>
    <row r="287" spans="1:27" s="13" customFormat="1" ht="18.75" customHeight="1" x14ac:dyDescent="0.15">
      <c r="A287" s="34">
        <f t="shared" si="23"/>
        <v>0</v>
      </c>
      <c r="B287" s="35">
        <f t="shared" si="21"/>
        <v>0</v>
      </c>
      <c r="C287" s="36">
        <f>IF(($P$9-SUM($C$9:C286))&gt;0,$AA$9,0)</f>
        <v>0</v>
      </c>
      <c r="D287" s="37">
        <f>IF(($P$10-SUM($D$9:D286))&gt;0,$AA$10,0)</f>
        <v>0</v>
      </c>
      <c r="E287" s="38">
        <f>IF(P$13&gt;1,"未定",ROUND(((P$9-SUM(C$9:C286))*P$14/100)/12,0))</f>
        <v>0</v>
      </c>
      <c r="F287" s="39">
        <f t="shared" si="20"/>
        <v>0</v>
      </c>
      <c r="G287" s="148"/>
      <c r="H287" s="149"/>
      <c r="I287" s="40"/>
      <c r="J287" s="40"/>
      <c r="K287" s="40"/>
      <c r="L287" s="40"/>
      <c r="M287" s="41">
        <f t="shared" si="22"/>
        <v>0</v>
      </c>
      <c r="N287" s="43"/>
      <c r="X287" s="11"/>
      <c r="Y287" s="11"/>
      <c r="Z287" s="11"/>
      <c r="AA287" s="12"/>
    </row>
    <row r="288" spans="1:27" s="13" customFormat="1" ht="18.75" customHeight="1" x14ac:dyDescent="0.15">
      <c r="A288" s="34">
        <f t="shared" si="23"/>
        <v>0</v>
      </c>
      <c r="B288" s="35">
        <f t="shared" si="21"/>
        <v>0</v>
      </c>
      <c r="C288" s="36">
        <f>IF(($P$9-SUM($C$9:C287))&gt;0,$AA$9,0)</f>
        <v>0</v>
      </c>
      <c r="D288" s="37">
        <f>IF(($P$10-SUM($D$9:D287))&gt;0,$AA$10,0)</f>
        <v>0</v>
      </c>
      <c r="E288" s="38">
        <f>IF(P$13&gt;1,"未定",ROUND(((P$9-SUM(C$9:C287))*P$14/100)/12,0))</f>
        <v>0</v>
      </c>
      <c r="F288" s="39">
        <f t="shared" si="20"/>
        <v>0</v>
      </c>
      <c r="G288" s="148"/>
      <c r="H288" s="149"/>
      <c r="I288" s="40"/>
      <c r="J288" s="40"/>
      <c r="K288" s="40"/>
      <c r="L288" s="40"/>
      <c r="M288" s="41">
        <f t="shared" si="22"/>
        <v>0</v>
      </c>
      <c r="N288" s="43"/>
      <c r="X288" s="11"/>
      <c r="Y288" s="11"/>
      <c r="Z288" s="11"/>
      <c r="AA288" s="12"/>
    </row>
    <row r="289" spans="1:27" s="13" customFormat="1" ht="18.75" customHeight="1" x14ac:dyDescent="0.15">
      <c r="A289" s="34">
        <f t="shared" si="23"/>
        <v>0</v>
      </c>
      <c r="B289" s="35">
        <f t="shared" si="21"/>
        <v>0</v>
      </c>
      <c r="C289" s="36">
        <f>IF(($P$9-SUM($C$9:C288))&gt;0,$AA$9,0)</f>
        <v>0</v>
      </c>
      <c r="D289" s="37">
        <f>IF(($P$10-SUM($D$9:D288))&gt;0,$AA$10,0)</f>
        <v>0</v>
      </c>
      <c r="E289" s="38">
        <f>IF(P$13&gt;1,"未定",ROUND(((P$9-SUM(C$9:C288))*P$14/100)/12,0))</f>
        <v>0</v>
      </c>
      <c r="F289" s="39">
        <f t="shared" si="20"/>
        <v>0</v>
      </c>
      <c r="G289" s="148"/>
      <c r="H289" s="149"/>
      <c r="I289" s="40"/>
      <c r="J289" s="40"/>
      <c r="K289" s="40"/>
      <c r="L289" s="40"/>
      <c r="M289" s="41">
        <f t="shared" si="22"/>
        <v>0</v>
      </c>
      <c r="N289" s="43"/>
      <c r="X289" s="11"/>
      <c r="Y289" s="11"/>
      <c r="Z289" s="11"/>
      <c r="AA289" s="12"/>
    </row>
    <row r="290" spans="1:27" s="13" customFormat="1" ht="18.75" customHeight="1" x14ac:dyDescent="0.15">
      <c r="A290" s="34">
        <f t="shared" si="23"/>
        <v>0</v>
      </c>
      <c r="B290" s="35">
        <f t="shared" si="21"/>
        <v>0</v>
      </c>
      <c r="C290" s="36">
        <f>IF(($P$9-SUM($C$9:C289))&gt;0,$AA$9,0)</f>
        <v>0</v>
      </c>
      <c r="D290" s="37">
        <f>IF(($P$10-SUM($D$9:D289))&gt;0,$AA$10,0)</f>
        <v>0</v>
      </c>
      <c r="E290" s="38">
        <f>IF(P$13&gt;1,"未定",ROUND(((P$9-SUM(C$9:C289))*P$14/100)/12,0))</f>
        <v>0</v>
      </c>
      <c r="F290" s="39">
        <f t="shared" si="20"/>
        <v>0</v>
      </c>
      <c r="G290" s="148"/>
      <c r="H290" s="149"/>
      <c r="I290" s="40"/>
      <c r="J290" s="40"/>
      <c r="K290" s="40"/>
      <c r="L290" s="40"/>
      <c r="M290" s="41">
        <f t="shared" si="22"/>
        <v>0</v>
      </c>
      <c r="N290" s="43"/>
      <c r="X290" s="11"/>
      <c r="Y290" s="11"/>
      <c r="Z290" s="11"/>
      <c r="AA290" s="12"/>
    </row>
    <row r="291" spans="1:27" s="13" customFormat="1" ht="18.75" customHeight="1" x14ac:dyDescent="0.15">
      <c r="A291" s="34">
        <f t="shared" si="23"/>
        <v>0</v>
      </c>
      <c r="B291" s="35">
        <f t="shared" si="21"/>
        <v>0</v>
      </c>
      <c r="C291" s="36">
        <f>IF(($P$9-SUM($C$9:C290))&gt;0,$AA$9,0)</f>
        <v>0</v>
      </c>
      <c r="D291" s="37">
        <f>IF(($P$10-SUM($D$9:D290))&gt;0,$AA$10,0)</f>
        <v>0</v>
      </c>
      <c r="E291" s="38">
        <f>IF(P$13&gt;1,"未定",ROUND(((P$9-SUM(C$9:C290))*P$14/100)/12,0))</f>
        <v>0</v>
      </c>
      <c r="F291" s="39">
        <f t="shared" si="20"/>
        <v>0</v>
      </c>
      <c r="G291" s="148"/>
      <c r="H291" s="149"/>
      <c r="I291" s="40"/>
      <c r="J291" s="40"/>
      <c r="K291" s="40"/>
      <c r="L291" s="40"/>
      <c r="M291" s="41">
        <f t="shared" si="22"/>
        <v>0</v>
      </c>
      <c r="N291" s="43"/>
      <c r="X291" s="11"/>
      <c r="Y291" s="11"/>
      <c r="Z291" s="11"/>
      <c r="AA291" s="12"/>
    </row>
    <row r="292" spans="1:27" s="13" customFormat="1" ht="18.75" customHeight="1" x14ac:dyDescent="0.15">
      <c r="A292" s="34">
        <f t="shared" si="23"/>
        <v>0</v>
      </c>
      <c r="B292" s="35">
        <f t="shared" si="21"/>
        <v>0</v>
      </c>
      <c r="C292" s="36">
        <f>IF(($P$9-SUM($C$9:C291))&gt;0,$AA$9,0)</f>
        <v>0</v>
      </c>
      <c r="D292" s="37">
        <f>IF(($P$10-SUM($D$9:D291))&gt;0,$AA$10,0)</f>
        <v>0</v>
      </c>
      <c r="E292" s="38">
        <f>IF(P$13&gt;1,"未定",ROUND(((P$9-SUM(C$9:C291))*P$14/100)/12,0))</f>
        <v>0</v>
      </c>
      <c r="F292" s="39">
        <f t="shared" si="20"/>
        <v>0</v>
      </c>
      <c r="G292" s="148"/>
      <c r="H292" s="149"/>
      <c r="I292" s="40"/>
      <c r="J292" s="40"/>
      <c r="K292" s="40"/>
      <c r="L292" s="40"/>
      <c r="M292" s="41">
        <f t="shared" si="22"/>
        <v>0</v>
      </c>
      <c r="N292" s="43"/>
      <c r="X292" s="11"/>
      <c r="Y292" s="11"/>
      <c r="Z292" s="11"/>
      <c r="AA292" s="12"/>
    </row>
    <row r="293" spans="1:27" s="13" customFormat="1" ht="18.75" customHeight="1" x14ac:dyDescent="0.15">
      <c r="A293" s="34">
        <f t="shared" si="23"/>
        <v>0</v>
      </c>
      <c r="B293" s="35">
        <f t="shared" si="21"/>
        <v>0</v>
      </c>
      <c r="C293" s="36">
        <f>IF(($P$9-SUM($C$9:C292))&gt;0,$AA$9,0)</f>
        <v>0</v>
      </c>
      <c r="D293" s="37">
        <f>IF(($P$10-SUM($D$9:D292))&gt;0,$AA$10,0)</f>
        <v>0</v>
      </c>
      <c r="E293" s="38">
        <f>IF(P$13&gt;1,"未定",ROUND(((P$9-SUM(C$9:C292))*P$14/100)/12,0))</f>
        <v>0</v>
      </c>
      <c r="F293" s="39">
        <f t="shared" si="20"/>
        <v>0</v>
      </c>
      <c r="G293" s="148"/>
      <c r="H293" s="149"/>
      <c r="I293" s="40"/>
      <c r="J293" s="40"/>
      <c r="K293" s="40"/>
      <c r="L293" s="40"/>
      <c r="M293" s="41">
        <f t="shared" si="22"/>
        <v>0</v>
      </c>
      <c r="N293" s="43"/>
      <c r="X293" s="11"/>
      <c r="Y293" s="11"/>
      <c r="Z293" s="11"/>
      <c r="AA293" s="12"/>
    </row>
    <row r="294" spans="1:27" s="13" customFormat="1" ht="18.75" customHeight="1" x14ac:dyDescent="0.15">
      <c r="A294" s="34">
        <f t="shared" si="23"/>
        <v>0</v>
      </c>
      <c r="B294" s="35">
        <f t="shared" si="21"/>
        <v>0</v>
      </c>
      <c r="C294" s="36">
        <f>IF(($P$9-SUM($C$9:C293))&gt;0,$AA$9,0)</f>
        <v>0</v>
      </c>
      <c r="D294" s="37">
        <f>IF(($P$10-SUM($D$9:D293))&gt;0,$AA$10,0)</f>
        <v>0</v>
      </c>
      <c r="E294" s="38">
        <f>IF(P$13&gt;1,"未定",ROUND(((P$9-SUM(C$9:C293))*P$14/100)/12,0))</f>
        <v>0</v>
      </c>
      <c r="F294" s="39">
        <f t="shared" si="20"/>
        <v>0</v>
      </c>
      <c r="G294" s="44" t="s">
        <v>15</v>
      </c>
      <c r="H294" s="80">
        <f>IF(P$13&gt;1,"未定",SUM(F285:F296))</f>
        <v>0</v>
      </c>
      <c r="I294" s="40"/>
      <c r="J294" s="40"/>
      <c r="K294" s="40"/>
      <c r="L294" s="40"/>
      <c r="M294" s="41">
        <f t="shared" si="22"/>
        <v>0</v>
      </c>
      <c r="N294" s="43"/>
      <c r="X294" s="11"/>
      <c r="Y294" s="11"/>
      <c r="Z294" s="11"/>
      <c r="AA294" s="12"/>
    </row>
    <row r="295" spans="1:27" s="13" customFormat="1" ht="18.75" customHeight="1" x14ac:dyDescent="0.15">
      <c r="A295" s="34">
        <f t="shared" si="23"/>
        <v>0</v>
      </c>
      <c r="B295" s="35">
        <f t="shared" si="21"/>
        <v>0</v>
      </c>
      <c r="C295" s="36">
        <f>IF(($P$9-SUM($C$9:C294))&gt;0,$AA$9,0)</f>
        <v>0</v>
      </c>
      <c r="D295" s="37">
        <f>IF(($P$10-SUM($D$9:D294))&gt;0,$AA$10,0)</f>
        <v>0</v>
      </c>
      <c r="E295" s="38">
        <f>IF(P$13&gt;1,"未定",ROUND(((P$9-SUM(C$9:C294))*P$14/100)/12,0))</f>
        <v>0</v>
      </c>
      <c r="F295" s="39">
        <f t="shared" si="20"/>
        <v>0</v>
      </c>
      <c r="G295" s="48" t="s">
        <v>47</v>
      </c>
      <c r="H295" s="49">
        <f>SUM(B285:B296)</f>
        <v>0</v>
      </c>
      <c r="I295" s="40"/>
      <c r="J295" s="40"/>
      <c r="K295" s="40"/>
      <c r="L295" s="40"/>
      <c r="M295" s="41">
        <f t="shared" si="22"/>
        <v>0</v>
      </c>
      <c r="N295" s="43"/>
      <c r="X295" s="11"/>
      <c r="Y295" s="11"/>
      <c r="Z295" s="11"/>
      <c r="AA295" s="12"/>
    </row>
    <row r="296" spans="1:27" s="13" customFormat="1" ht="18.75" customHeight="1" x14ac:dyDescent="0.15">
      <c r="A296" s="55">
        <f t="shared" si="23"/>
        <v>0</v>
      </c>
      <c r="B296" s="56">
        <f t="shared" si="21"/>
        <v>0</v>
      </c>
      <c r="C296" s="57">
        <f>IF(($P$9-SUM($C$9:C295))&gt;0,$AA$9,0)</f>
        <v>0</v>
      </c>
      <c r="D296" s="58">
        <f>IF(($P$10-SUM($D$9:D295))&gt;0,$AA$10,0)</f>
        <v>0</v>
      </c>
      <c r="E296" s="59">
        <f>IF(P$13&gt;1,"未定",ROUND(((P$9-SUM(C$9:C295))*P$14/100)/12,0))</f>
        <v>0</v>
      </c>
      <c r="F296" s="60">
        <f t="shared" si="20"/>
        <v>0</v>
      </c>
      <c r="G296" s="61" t="s">
        <v>50</v>
      </c>
      <c r="H296" s="62">
        <f>IF(P$13&gt;1,"未定",SUM(E285:E296))</f>
        <v>0</v>
      </c>
      <c r="I296" s="63"/>
      <c r="J296" s="63"/>
      <c r="K296" s="63"/>
      <c r="L296" s="63"/>
      <c r="M296" s="64">
        <f t="shared" si="22"/>
        <v>0</v>
      </c>
      <c r="N296" s="43"/>
      <c r="X296" s="11"/>
      <c r="Y296" s="11"/>
      <c r="Z296" s="11"/>
      <c r="AA296" s="12"/>
    </row>
    <row r="297" spans="1:27" s="13" customFormat="1" ht="18.75" customHeight="1" x14ac:dyDescent="0.15">
      <c r="A297" s="24">
        <f t="shared" si="23"/>
        <v>0</v>
      </c>
      <c r="B297" s="25">
        <f t="shared" si="21"/>
        <v>0</v>
      </c>
      <c r="C297" s="26">
        <f>IF(($P$9-SUM($C$9:C296))&gt;0,$AA$9,0)</f>
        <v>0</v>
      </c>
      <c r="D297" s="27">
        <f>IF(($P$10-SUM($D$9:D296))&gt;0,$AA$10,0)</f>
        <v>0</v>
      </c>
      <c r="E297" s="28">
        <f>IF(P$13&gt;1,"未定",ROUND(((P$9-SUM(C$9:C296))*P$14/100)/12,0))</f>
        <v>0</v>
      </c>
      <c r="F297" s="29">
        <f t="shared" si="20"/>
        <v>0</v>
      </c>
      <c r="G297" s="146" t="s">
        <v>84</v>
      </c>
      <c r="H297" s="147"/>
      <c r="I297" s="30"/>
      <c r="J297" s="30"/>
      <c r="K297" s="30"/>
      <c r="L297" s="30"/>
      <c r="M297" s="32">
        <f t="shared" si="22"/>
        <v>0</v>
      </c>
      <c r="N297" s="43"/>
      <c r="X297" s="11"/>
      <c r="Y297" s="11"/>
      <c r="Z297" s="11"/>
      <c r="AA297" s="12"/>
    </row>
    <row r="298" spans="1:27" s="13" customFormat="1" ht="18.75" customHeight="1" x14ac:dyDescent="0.15">
      <c r="A298" s="34">
        <f t="shared" si="23"/>
        <v>0</v>
      </c>
      <c r="B298" s="35">
        <f t="shared" si="21"/>
        <v>0</v>
      </c>
      <c r="C298" s="36">
        <f>IF(($P$9-SUM($C$9:C297))&gt;0,$AA$9,0)</f>
        <v>0</v>
      </c>
      <c r="D298" s="37">
        <f>IF(($P$10-SUM($D$9:D297))&gt;0,$AA$10,0)</f>
        <v>0</v>
      </c>
      <c r="E298" s="38">
        <f>IF(P$13&gt;1,"未定",ROUND(((P$9-SUM(C$9:C297))*P$14/100)/12,0))</f>
        <v>0</v>
      </c>
      <c r="F298" s="39">
        <f t="shared" si="20"/>
        <v>0</v>
      </c>
      <c r="G298" s="148"/>
      <c r="H298" s="149"/>
      <c r="I298" s="40"/>
      <c r="J298" s="40"/>
      <c r="K298" s="40"/>
      <c r="L298" s="40"/>
      <c r="M298" s="41">
        <f t="shared" si="22"/>
        <v>0</v>
      </c>
      <c r="N298" s="43"/>
      <c r="X298" s="11"/>
      <c r="Y298" s="11"/>
      <c r="Z298" s="11"/>
      <c r="AA298" s="12"/>
    </row>
    <row r="299" spans="1:27" s="13" customFormat="1" ht="18.75" customHeight="1" x14ac:dyDescent="0.15">
      <c r="A299" s="34">
        <f t="shared" si="23"/>
        <v>0</v>
      </c>
      <c r="B299" s="35">
        <f t="shared" si="21"/>
        <v>0</v>
      </c>
      <c r="C299" s="36">
        <f>IF(($P$9-SUM($C$9:C298))&gt;0,$AA$9,0)</f>
        <v>0</v>
      </c>
      <c r="D299" s="37">
        <f>IF(($P$10-SUM($D$9:D298))&gt;0,$AA$10,0)</f>
        <v>0</v>
      </c>
      <c r="E299" s="38">
        <f>IF(P$13&gt;1,"未定",ROUND(((P$9-SUM(C$9:C298))*P$14/100)/12,0))</f>
        <v>0</v>
      </c>
      <c r="F299" s="39">
        <f t="shared" si="20"/>
        <v>0</v>
      </c>
      <c r="G299" s="148"/>
      <c r="H299" s="149"/>
      <c r="I299" s="40"/>
      <c r="J299" s="40"/>
      <c r="K299" s="40"/>
      <c r="L299" s="40"/>
      <c r="M299" s="41">
        <f t="shared" si="22"/>
        <v>0</v>
      </c>
      <c r="N299" s="43"/>
      <c r="X299" s="11"/>
      <c r="Y299" s="11"/>
      <c r="Z299" s="11"/>
      <c r="AA299" s="12"/>
    </row>
    <row r="300" spans="1:27" s="13" customFormat="1" ht="18.75" customHeight="1" x14ac:dyDescent="0.15">
      <c r="A300" s="34">
        <f t="shared" si="23"/>
        <v>0</v>
      </c>
      <c r="B300" s="35">
        <f t="shared" si="21"/>
        <v>0</v>
      </c>
      <c r="C300" s="36">
        <f>IF(($P$9-SUM($C$9:C299))&gt;0,$AA$9,0)</f>
        <v>0</v>
      </c>
      <c r="D300" s="37">
        <f>IF(($P$10-SUM($D$9:D299))&gt;0,$AA$10,0)</f>
        <v>0</v>
      </c>
      <c r="E300" s="38">
        <f>IF(P$13&gt;1,"未定",ROUND(((P$9-SUM(C$9:C299))*P$14/100)/12,0))</f>
        <v>0</v>
      </c>
      <c r="F300" s="39">
        <f t="shared" si="20"/>
        <v>0</v>
      </c>
      <c r="G300" s="148"/>
      <c r="H300" s="149"/>
      <c r="I300" s="40"/>
      <c r="J300" s="40"/>
      <c r="K300" s="40"/>
      <c r="L300" s="40"/>
      <c r="M300" s="41">
        <f t="shared" si="22"/>
        <v>0</v>
      </c>
      <c r="N300" s="43"/>
      <c r="X300" s="11"/>
      <c r="Y300" s="11"/>
      <c r="Z300" s="11"/>
      <c r="AA300" s="12"/>
    </row>
    <row r="301" spans="1:27" s="13" customFormat="1" ht="18.75" customHeight="1" x14ac:dyDescent="0.15">
      <c r="A301" s="34">
        <f t="shared" si="23"/>
        <v>0</v>
      </c>
      <c r="B301" s="35">
        <f t="shared" si="21"/>
        <v>0</v>
      </c>
      <c r="C301" s="36">
        <f>IF(($P$9-SUM($C$9:C300))&gt;0,$AA$9,0)</f>
        <v>0</v>
      </c>
      <c r="D301" s="37">
        <f>IF(($P$10-SUM($D$9:D300))&gt;0,$AA$10,0)</f>
        <v>0</v>
      </c>
      <c r="E301" s="38">
        <f>IF(P$13&gt;1,"未定",ROUND(((P$9-SUM(C$9:C300))*P$14/100)/12,0))</f>
        <v>0</v>
      </c>
      <c r="F301" s="39">
        <f t="shared" si="20"/>
        <v>0</v>
      </c>
      <c r="G301" s="148"/>
      <c r="H301" s="149"/>
      <c r="I301" s="40"/>
      <c r="J301" s="40"/>
      <c r="K301" s="40"/>
      <c r="L301" s="40"/>
      <c r="M301" s="41">
        <f t="shared" si="22"/>
        <v>0</v>
      </c>
      <c r="N301" s="43"/>
      <c r="X301" s="11"/>
      <c r="Y301" s="11"/>
      <c r="Z301" s="11"/>
      <c r="AA301" s="12"/>
    </row>
    <row r="302" spans="1:27" s="13" customFormat="1" ht="18.75" customHeight="1" x14ac:dyDescent="0.15">
      <c r="A302" s="34">
        <f t="shared" si="23"/>
        <v>0</v>
      </c>
      <c r="B302" s="35">
        <f t="shared" si="21"/>
        <v>0</v>
      </c>
      <c r="C302" s="36">
        <f>IF(($P$9-SUM($C$9:C301))&gt;0,$AA$9,0)</f>
        <v>0</v>
      </c>
      <c r="D302" s="37">
        <f>IF(($P$10-SUM($D$9:D301))&gt;0,$AA$10,0)</f>
        <v>0</v>
      </c>
      <c r="E302" s="38">
        <f>IF(P$13&gt;1,"未定",ROUND(((P$9-SUM(C$9:C301))*P$14/100)/12,0))</f>
        <v>0</v>
      </c>
      <c r="F302" s="39">
        <f t="shared" si="20"/>
        <v>0</v>
      </c>
      <c r="G302" s="148"/>
      <c r="H302" s="149"/>
      <c r="I302" s="40"/>
      <c r="J302" s="40"/>
      <c r="K302" s="40"/>
      <c r="L302" s="40"/>
      <c r="M302" s="41">
        <f t="shared" si="22"/>
        <v>0</v>
      </c>
      <c r="N302" s="43"/>
      <c r="X302" s="11"/>
      <c r="Y302" s="11"/>
      <c r="Z302" s="11"/>
      <c r="AA302" s="12"/>
    </row>
    <row r="303" spans="1:27" s="13" customFormat="1" ht="18.75" customHeight="1" x14ac:dyDescent="0.15">
      <c r="A303" s="34">
        <f t="shared" si="23"/>
        <v>0</v>
      </c>
      <c r="B303" s="35">
        <f t="shared" si="21"/>
        <v>0</v>
      </c>
      <c r="C303" s="36">
        <f>IF(($P$9-SUM($C$9:C302))&gt;0,$AA$9,0)</f>
        <v>0</v>
      </c>
      <c r="D303" s="37">
        <f>IF(($P$10-SUM($D$9:D302))&gt;0,$AA$10,0)</f>
        <v>0</v>
      </c>
      <c r="E303" s="38">
        <f>IF(P$13&gt;1,"未定",ROUND(((P$9-SUM(C$9:C302))*P$14/100)/12,0))</f>
        <v>0</v>
      </c>
      <c r="F303" s="39">
        <f t="shared" si="20"/>
        <v>0</v>
      </c>
      <c r="G303" s="148"/>
      <c r="H303" s="149"/>
      <c r="I303" s="40"/>
      <c r="J303" s="40"/>
      <c r="K303" s="40"/>
      <c r="L303" s="40"/>
      <c r="M303" s="41">
        <f t="shared" si="22"/>
        <v>0</v>
      </c>
      <c r="N303" s="43"/>
      <c r="X303" s="11"/>
      <c r="Y303" s="11"/>
      <c r="Z303" s="11"/>
      <c r="AA303" s="12"/>
    </row>
    <row r="304" spans="1:27" s="13" customFormat="1" ht="18.75" customHeight="1" x14ac:dyDescent="0.15">
      <c r="A304" s="34">
        <f t="shared" si="23"/>
        <v>0</v>
      </c>
      <c r="B304" s="35">
        <f t="shared" si="21"/>
        <v>0</v>
      </c>
      <c r="C304" s="36">
        <f>IF(($P$9-SUM($C$9:C303))&gt;0,$AA$9,0)</f>
        <v>0</v>
      </c>
      <c r="D304" s="37">
        <f>IF(($P$10-SUM($D$9:D303))&gt;0,$AA$10,0)</f>
        <v>0</v>
      </c>
      <c r="E304" s="38">
        <f>IF(P$13&gt;1,"未定",ROUND(((P$9-SUM(C$9:C303))*P$14/100)/12,0))</f>
        <v>0</v>
      </c>
      <c r="F304" s="39">
        <f t="shared" si="20"/>
        <v>0</v>
      </c>
      <c r="G304" s="148"/>
      <c r="H304" s="149"/>
      <c r="I304" s="40"/>
      <c r="J304" s="40"/>
      <c r="K304" s="40"/>
      <c r="L304" s="40"/>
      <c r="M304" s="41">
        <f t="shared" si="22"/>
        <v>0</v>
      </c>
      <c r="N304" s="43"/>
      <c r="X304" s="11"/>
      <c r="Y304" s="11"/>
      <c r="Z304" s="11"/>
      <c r="AA304" s="12"/>
    </row>
    <row r="305" spans="1:27" s="13" customFormat="1" ht="18.75" customHeight="1" x14ac:dyDescent="0.15">
      <c r="A305" s="34">
        <f t="shared" si="23"/>
        <v>0</v>
      </c>
      <c r="B305" s="35">
        <f t="shared" si="21"/>
        <v>0</v>
      </c>
      <c r="C305" s="36">
        <f>IF(($P$9-SUM($C$9:C304))&gt;0,$AA$9,0)</f>
        <v>0</v>
      </c>
      <c r="D305" s="37">
        <f>IF(($P$10-SUM($D$9:D304))&gt;0,$AA$10,0)</f>
        <v>0</v>
      </c>
      <c r="E305" s="38">
        <f>IF(P$13&gt;1,"未定",ROUND(((P$9-SUM(C$9:C304))*P$14/100)/12,0))</f>
        <v>0</v>
      </c>
      <c r="F305" s="39">
        <f t="shared" si="20"/>
        <v>0</v>
      </c>
      <c r="G305" s="148"/>
      <c r="H305" s="149"/>
      <c r="I305" s="40"/>
      <c r="J305" s="40"/>
      <c r="K305" s="40"/>
      <c r="L305" s="40"/>
      <c r="M305" s="41">
        <f t="shared" si="22"/>
        <v>0</v>
      </c>
      <c r="N305" s="43"/>
      <c r="X305" s="11"/>
      <c r="Y305" s="11"/>
      <c r="Z305" s="11"/>
      <c r="AA305" s="12"/>
    </row>
    <row r="306" spans="1:27" s="13" customFormat="1" ht="18.75" customHeight="1" x14ac:dyDescent="0.15">
      <c r="A306" s="34">
        <f t="shared" si="23"/>
        <v>0</v>
      </c>
      <c r="B306" s="35">
        <f t="shared" si="21"/>
        <v>0</v>
      </c>
      <c r="C306" s="36">
        <f>IF(($P$9-SUM($C$9:C305))&gt;0,$AA$9,0)</f>
        <v>0</v>
      </c>
      <c r="D306" s="37">
        <f>IF(($P$10-SUM($D$9:D305))&gt;0,$AA$10,0)</f>
        <v>0</v>
      </c>
      <c r="E306" s="38">
        <f>IF(P$13&gt;1,"未定",ROUND(((P$9-SUM(C$9:C305))*P$14/100)/12,0))</f>
        <v>0</v>
      </c>
      <c r="F306" s="39">
        <f t="shared" si="20"/>
        <v>0</v>
      </c>
      <c r="G306" s="44" t="s">
        <v>15</v>
      </c>
      <c r="H306" s="80">
        <f>IF(P$13&gt;1,"未定",SUM(F297:F308))</f>
        <v>0</v>
      </c>
      <c r="I306" s="40"/>
      <c r="J306" s="40"/>
      <c r="K306" s="40"/>
      <c r="L306" s="40"/>
      <c r="M306" s="41">
        <f t="shared" si="22"/>
        <v>0</v>
      </c>
      <c r="N306" s="43"/>
      <c r="X306" s="11"/>
      <c r="Y306" s="11"/>
      <c r="Z306" s="11"/>
      <c r="AA306" s="12"/>
    </row>
    <row r="307" spans="1:27" s="13" customFormat="1" ht="18.75" customHeight="1" x14ac:dyDescent="0.15">
      <c r="A307" s="34">
        <f t="shared" si="23"/>
        <v>0</v>
      </c>
      <c r="B307" s="35">
        <f t="shared" si="21"/>
        <v>0</v>
      </c>
      <c r="C307" s="36">
        <f>IF(($P$9-SUM($C$9:C306))&gt;0,$AA$9,0)</f>
        <v>0</v>
      </c>
      <c r="D307" s="37">
        <f>IF(($P$10-SUM($D$9:D306))&gt;0,$AA$10,0)</f>
        <v>0</v>
      </c>
      <c r="E307" s="38">
        <f>IF(P$13&gt;1,"未定",ROUND(((P$9-SUM(C$9:C306))*P$14/100)/12,0))</f>
        <v>0</v>
      </c>
      <c r="F307" s="39">
        <f t="shared" si="20"/>
        <v>0</v>
      </c>
      <c r="G307" s="48" t="s">
        <v>47</v>
      </c>
      <c r="H307" s="49">
        <f>SUM(B297:B308)</f>
        <v>0</v>
      </c>
      <c r="I307" s="40"/>
      <c r="J307" s="40"/>
      <c r="K307" s="40"/>
      <c r="L307" s="40"/>
      <c r="M307" s="41">
        <f t="shared" si="22"/>
        <v>0</v>
      </c>
      <c r="N307" s="43"/>
      <c r="X307" s="11"/>
      <c r="Y307" s="11"/>
      <c r="Z307" s="11"/>
      <c r="AA307" s="12"/>
    </row>
    <row r="308" spans="1:27" s="13" customFormat="1" ht="18.75" customHeight="1" x14ac:dyDescent="0.15">
      <c r="A308" s="55">
        <f t="shared" si="23"/>
        <v>0</v>
      </c>
      <c r="B308" s="56">
        <f t="shared" si="21"/>
        <v>0</v>
      </c>
      <c r="C308" s="57">
        <f>IF(($P$9-SUM($C$9:C307))&gt;0,$AA$9,0)</f>
        <v>0</v>
      </c>
      <c r="D308" s="58">
        <f>IF(($P$10-SUM($D$9:D307))&gt;0,$AA$10,0)</f>
        <v>0</v>
      </c>
      <c r="E308" s="59">
        <f>IF(P$13&gt;1,"未定",ROUND(((P$9-SUM(C$9:C307))*P$14/100)/12,0))</f>
        <v>0</v>
      </c>
      <c r="F308" s="60">
        <f t="shared" si="20"/>
        <v>0</v>
      </c>
      <c r="G308" s="61" t="s">
        <v>50</v>
      </c>
      <c r="H308" s="62">
        <f>IF(P$13&gt;1,"未定",SUM(E297:E308))</f>
        <v>0</v>
      </c>
      <c r="I308" s="63"/>
      <c r="J308" s="63"/>
      <c r="K308" s="63"/>
      <c r="L308" s="63"/>
      <c r="M308" s="64">
        <f t="shared" si="22"/>
        <v>0</v>
      </c>
      <c r="N308" s="43"/>
      <c r="X308" s="11"/>
      <c r="Y308" s="11"/>
      <c r="Z308" s="11"/>
      <c r="AA308" s="12"/>
    </row>
    <row r="309" spans="1:27" s="13" customFormat="1" ht="18.75" customHeight="1" x14ac:dyDescent="0.15">
      <c r="A309" s="24">
        <f t="shared" si="23"/>
        <v>0</v>
      </c>
      <c r="B309" s="25">
        <f t="shared" si="21"/>
        <v>0</v>
      </c>
      <c r="C309" s="26">
        <f>IF(($P$9-SUM($C$9:C308))&gt;0,$AA$9,0)</f>
        <v>0</v>
      </c>
      <c r="D309" s="27">
        <f>IF(($P$10-SUM($D$9:D308))&gt;0,$AA$10,0)</f>
        <v>0</v>
      </c>
      <c r="E309" s="28">
        <f>IF(P$13&gt;1,"未定",ROUND(((P$9-SUM(C$9:C308))*P$14/100)/12,0))</f>
        <v>0</v>
      </c>
      <c r="F309" s="29">
        <f t="shared" si="20"/>
        <v>0</v>
      </c>
      <c r="G309" s="146" t="s">
        <v>85</v>
      </c>
      <c r="H309" s="147"/>
      <c r="I309" s="30"/>
      <c r="J309" s="30"/>
      <c r="K309" s="30"/>
      <c r="L309" s="30"/>
      <c r="M309" s="32">
        <f t="shared" si="22"/>
        <v>0</v>
      </c>
      <c r="N309" s="43"/>
      <c r="X309" s="11"/>
      <c r="Y309" s="11"/>
      <c r="Z309" s="11"/>
      <c r="AA309" s="12"/>
    </row>
    <row r="310" spans="1:27" s="13" customFormat="1" ht="18.75" customHeight="1" x14ac:dyDescent="0.15">
      <c r="A310" s="34">
        <f t="shared" si="23"/>
        <v>0</v>
      </c>
      <c r="B310" s="35">
        <f t="shared" si="21"/>
        <v>0</v>
      </c>
      <c r="C310" s="36">
        <f>IF(($P$9-SUM($C$9:C309))&gt;0,$AA$9,0)</f>
        <v>0</v>
      </c>
      <c r="D310" s="37">
        <f>IF(($P$10-SUM($D$9:D309))&gt;0,$AA$10,0)</f>
        <v>0</v>
      </c>
      <c r="E310" s="38">
        <f>IF(P$13&gt;1,"未定",ROUND(((P$9-SUM(C$9:C309))*P$14/100)/12,0))</f>
        <v>0</v>
      </c>
      <c r="F310" s="39">
        <f t="shared" si="20"/>
        <v>0</v>
      </c>
      <c r="G310" s="148"/>
      <c r="H310" s="149"/>
      <c r="I310" s="40"/>
      <c r="J310" s="40"/>
      <c r="K310" s="40"/>
      <c r="L310" s="40"/>
      <c r="M310" s="41">
        <f t="shared" si="22"/>
        <v>0</v>
      </c>
      <c r="N310" s="43"/>
      <c r="X310" s="11"/>
      <c r="Y310" s="11"/>
      <c r="Z310" s="11"/>
      <c r="AA310" s="12"/>
    </row>
    <row r="311" spans="1:27" s="13" customFormat="1" ht="18.75" customHeight="1" x14ac:dyDescent="0.15">
      <c r="A311" s="34">
        <f t="shared" si="23"/>
        <v>0</v>
      </c>
      <c r="B311" s="35">
        <f t="shared" si="21"/>
        <v>0</v>
      </c>
      <c r="C311" s="36">
        <f>IF(($P$9-SUM($C$9:C310))&gt;0,$AA$9,0)</f>
        <v>0</v>
      </c>
      <c r="D311" s="37">
        <f>IF(($P$10-SUM($D$9:D310))&gt;0,$AA$10,0)</f>
        <v>0</v>
      </c>
      <c r="E311" s="38">
        <f>IF(P$13&gt;1,"未定",ROUND(((P$9-SUM(C$9:C310))*P$14/100)/12,0))</f>
        <v>0</v>
      </c>
      <c r="F311" s="39">
        <f t="shared" si="20"/>
        <v>0</v>
      </c>
      <c r="G311" s="148"/>
      <c r="H311" s="149"/>
      <c r="I311" s="40"/>
      <c r="J311" s="40"/>
      <c r="K311" s="40"/>
      <c r="L311" s="40"/>
      <c r="M311" s="41">
        <f t="shared" si="22"/>
        <v>0</v>
      </c>
      <c r="N311" s="43"/>
      <c r="X311" s="11"/>
      <c r="Y311" s="11"/>
      <c r="Z311" s="11"/>
      <c r="AA311" s="12"/>
    </row>
    <row r="312" spans="1:27" s="13" customFormat="1" ht="18.75" customHeight="1" x14ac:dyDescent="0.15">
      <c r="A312" s="34">
        <f t="shared" si="23"/>
        <v>0</v>
      </c>
      <c r="B312" s="35">
        <f t="shared" si="21"/>
        <v>0</v>
      </c>
      <c r="C312" s="36">
        <f>IF(($P$9-SUM($C$9:C311))&gt;0,$AA$9,0)</f>
        <v>0</v>
      </c>
      <c r="D312" s="37">
        <f>IF(($P$10-SUM($D$9:D311))&gt;0,$AA$10,0)</f>
        <v>0</v>
      </c>
      <c r="E312" s="38">
        <f>IF(P$13&gt;1,"未定",ROUND(((P$9-SUM(C$9:C311))*P$14/100)/12,0))</f>
        <v>0</v>
      </c>
      <c r="F312" s="39">
        <f t="shared" si="20"/>
        <v>0</v>
      </c>
      <c r="G312" s="148"/>
      <c r="H312" s="149"/>
      <c r="I312" s="40"/>
      <c r="J312" s="40"/>
      <c r="K312" s="40"/>
      <c r="L312" s="40"/>
      <c r="M312" s="41">
        <f t="shared" si="22"/>
        <v>0</v>
      </c>
      <c r="N312" s="43"/>
      <c r="X312" s="11"/>
      <c r="Y312" s="11"/>
      <c r="Z312" s="11"/>
      <c r="AA312" s="12"/>
    </row>
    <row r="313" spans="1:27" s="13" customFormat="1" ht="18.75" customHeight="1" x14ac:dyDescent="0.15">
      <c r="A313" s="34">
        <f t="shared" si="23"/>
        <v>0</v>
      </c>
      <c r="B313" s="35">
        <f t="shared" si="21"/>
        <v>0</v>
      </c>
      <c r="C313" s="36">
        <f>IF(($P$9-SUM($C$9:C312))&gt;0,$AA$9,0)</f>
        <v>0</v>
      </c>
      <c r="D313" s="37">
        <f>IF(($P$10-SUM($D$9:D312))&gt;0,$AA$10,0)</f>
        <v>0</v>
      </c>
      <c r="E313" s="38">
        <f>IF(P$13&gt;1,"未定",ROUND(((P$9-SUM(C$9:C312))*P$14/100)/12,0))</f>
        <v>0</v>
      </c>
      <c r="F313" s="39">
        <f t="shared" si="20"/>
        <v>0</v>
      </c>
      <c r="G313" s="148"/>
      <c r="H313" s="149"/>
      <c r="I313" s="40"/>
      <c r="J313" s="40"/>
      <c r="K313" s="40"/>
      <c r="L313" s="40"/>
      <c r="M313" s="41">
        <f t="shared" si="22"/>
        <v>0</v>
      </c>
      <c r="N313" s="43"/>
      <c r="X313" s="11"/>
      <c r="Y313" s="11"/>
      <c r="Z313" s="11"/>
      <c r="AA313" s="12"/>
    </row>
    <row r="314" spans="1:27" s="13" customFormat="1" ht="18.75" customHeight="1" x14ac:dyDescent="0.15">
      <c r="A314" s="34">
        <f t="shared" si="23"/>
        <v>0</v>
      </c>
      <c r="B314" s="35">
        <f t="shared" si="21"/>
        <v>0</v>
      </c>
      <c r="C314" s="36">
        <f>IF(($P$9-SUM($C$9:C313))&gt;0,$AA$9,0)</f>
        <v>0</v>
      </c>
      <c r="D314" s="37">
        <f>IF(($P$10-SUM($D$9:D313))&gt;0,$AA$10,0)</f>
        <v>0</v>
      </c>
      <c r="E314" s="38">
        <f>IF(P$13&gt;1,"未定",ROUND(((P$9-SUM(C$9:C313))*P$14/100)/12,0))</f>
        <v>0</v>
      </c>
      <c r="F314" s="39">
        <f t="shared" si="20"/>
        <v>0</v>
      </c>
      <c r="G314" s="148"/>
      <c r="H314" s="149"/>
      <c r="I314" s="40"/>
      <c r="J314" s="40"/>
      <c r="K314" s="40"/>
      <c r="L314" s="40"/>
      <c r="M314" s="41">
        <f t="shared" si="22"/>
        <v>0</v>
      </c>
      <c r="N314" s="43"/>
      <c r="X314" s="11"/>
      <c r="Y314" s="11"/>
      <c r="Z314" s="11"/>
      <c r="AA314" s="12"/>
    </row>
    <row r="315" spans="1:27" s="13" customFormat="1" ht="18.75" customHeight="1" x14ac:dyDescent="0.15">
      <c r="A315" s="34">
        <f t="shared" si="23"/>
        <v>0</v>
      </c>
      <c r="B315" s="35">
        <f t="shared" si="21"/>
        <v>0</v>
      </c>
      <c r="C315" s="36">
        <f>IF(($P$9-SUM($C$9:C314))&gt;0,$AA$9,0)</f>
        <v>0</v>
      </c>
      <c r="D315" s="37">
        <f>IF(($P$10-SUM($D$9:D314))&gt;0,$AA$10,0)</f>
        <v>0</v>
      </c>
      <c r="E315" s="38">
        <f>IF(P$13&gt;1,"未定",ROUND(((P$9-SUM(C$9:C314))*P$14/100)/12,0))</f>
        <v>0</v>
      </c>
      <c r="F315" s="39">
        <f t="shared" si="20"/>
        <v>0</v>
      </c>
      <c r="G315" s="148"/>
      <c r="H315" s="149"/>
      <c r="I315" s="40"/>
      <c r="J315" s="40"/>
      <c r="K315" s="40"/>
      <c r="L315" s="40"/>
      <c r="M315" s="41">
        <f t="shared" si="22"/>
        <v>0</v>
      </c>
      <c r="N315" s="43"/>
      <c r="X315" s="11"/>
      <c r="Y315" s="11"/>
      <c r="Z315" s="11"/>
      <c r="AA315" s="12"/>
    </row>
    <row r="316" spans="1:27" s="13" customFormat="1" ht="18.75" customHeight="1" x14ac:dyDescent="0.15">
      <c r="A316" s="34">
        <f t="shared" si="23"/>
        <v>0</v>
      </c>
      <c r="B316" s="35">
        <f t="shared" si="21"/>
        <v>0</v>
      </c>
      <c r="C316" s="36">
        <f>IF(($P$9-SUM($C$9:C315))&gt;0,$AA$9,0)</f>
        <v>0</v>
      </c>
      <c r="D316" s="37">
        <f>IF(($P$10-SUM($D$9:D315))&gt;0,$AA$10,0)</f>
        <v>0</v>
      </c>
      <c r="E316" s="38">
        <f>IF(P$13&gt;1,"未定",ROUND(((P$9-SUM(C$9:C315))*P$14/100)/12,0))</f>
        <v>0</v>
      </c>
      <c r="F316" s="39">
        <f t="shared" si="20"/>
        <v>0</v>
      </c>
      <c r="G316" s="148"/>
      <c r="H316" s="149"/>
      <c r="I316" s="40"/>
      <c r="J316" s="40"/>
      <c r="K316" s="40"/>
      <c r="L316" s="40"/>
      <c r="M316" s="41">
        <f t="shared" si="22"/>
        <v>0</v>
      </c>
      <c r="N316" s="43"/>
      <c r="X316" s="11"/>
      <c r="Y316" s="11"/>
      <c r="Z316" s="11"/>
      <c r="AA316" s="12"/>
    </row>
    <row r="317" spans="1:27" s="13" customFormat="1" ht="18.75" customHeight="1" x14ac:dyDescent="0.15">
      <c r="A317" s="34">
        <f t="shared" si="23"/>
        <v>0</v>
      </c>
      <c r="B317" s="35">
        <f t="shared" si="21"/>
        <v>0</v>
      </c>
      <c r="C317" s="36">
        <f>IF(($P$9-SUM($C$9:C316))&gt;0,$AA$9,0)</f>
        <v>0</v>
      </c>
      <c r="D317" s="37">
        <f>IF(($P$10-SUM($D$9:D316))&gt;0,$AA$10,0)</f>
        <v>0</v>
      </c>
      <c r="E317" s="38">
        <f>IF(P$13&gt;1,"未定",ROUND(((P$9-SUM(C$9:C316))*P$14/100)/12,0))</f>
        <v>0</v>
      </c>
      <c r="F317" s="39">
        <f t="shared" si="20"/>
        <v>0</v>
      </c>
      <c r="G317" s="148"/>
      <c r="H317" s="149"/>
      <c r="I317" s="40"/>
      <c r="J317" s="40"/>
      <c r="K317" s="40"/>
      <c r="L317" s="40"/>
      <c r="M317" s="41">
        <f t="shared" si="22"/>
        <v>0</v>
      </c>
      <c r="N317" s="43"/>
      <c r="X317" s="11"/>
      <c r="Y317" s="11"/>
      <c r="Z317" s="11"/>
      <c r="AA317" s="12"/>
    </row>
    <row r="318" spans="1:27" s="13" customFormat="1" ht="18.75" customHeight="1" x14ac:dyDescent="0.15">
      <c r="A318" s="34">
        <f t="shared" si="23"/>
        <v>0</v>
      </c>
      <c r="B318" s="35">
        <f t="shared" si="21"/>
        <v>0</v>
      </c>
      <c r="C318" s="36">
        <f>IF(($P$9-SUM($C$9:C317))&gt;0,$AA$9,0)</f>
        <v>0</v>
      </c>
      <c r="D318" s="37">
        <f>IF(($P$10-SUM($D$9:D317))&gt;0,$AA$10,0)</f>
        <v>0</v>
      </c>
      <c r="E318" s="38">
        <f>IF(P$13&gt;1,"未定",ROUND(((P$9-SUM(C$9:C317))*P$14/100)/12,0))</f>
        <v>0</v>
      </c>
      <c r="F318" s="39">
        <f t="shared" si="20"/>
        <v>0</v>
      </c>
      <c r="G318" s="44" t="s">
        <v>15</v>
      </c>
      <c r="H318" s="80">
        <f>IF(P$13&gt;1,"未定",SUM(F309:F320))</f>
        <v>0</v>
      </c>
      <c r="I318" s="40"/>
      <c r="J318" s="40"/>
      <c r="K318" s="40"/>
      <c r="L318" s="40"/>
      <c r="M318" s="41">
        <f t="shared" si="22"/>
        <v>0</v>
      </c>
      <c r="N318" s="43"/>
      <c r="X318" s="11"/>
      <c r="Y318" s="11"/>
      <c r="Z318" s="11"/>
      <c r="AA318" s="12"/>
    </row>
    <row r="319" spans="1:27" s="13" customFormat="1" ht="18.75" customHeight="1" x14ac:dyDescent="0.15">
      <c r="A319" s="34">
        <f t="shared" si="23"/>
        <v>0</v>
      </c>
      <c r="B319" s="35">
        <f t="shared" si="21"/>
        <v>0</v>
      </c>
      <c r="C319" s="36">
        <f>IF(($P$9-SUM($C$9:C318))&gt;0,$AA$9,0)</f>
        <v>0</v>
      </c>
      <c r="D319" s="37">
        <f>IF(($P$10-SUM($D$9:D318))&gt;0,$AA$10,0)</f>
        <v>0</v>
      </c>
      <c r="E319" s="38">
        <f>IF(P$13&gt;1,"未定",ROUND(((P$9-SUM(C$9:C318))*P$14/100)/12,0))</f>
        <v>0</v>
      </c>
      <c r="F319" s="39">
        <f t="shared" si="20"/>
        <v>0</v>
      </c>
      <c r="G319" s="48" t="s">
        <v>47</v>
      </c>
      <c r="H319" s="49">
        <f>SUM(B309:B320)</f>
        <v>0</v>
      </c>
      <c r="I319" s="40"/>
      <c r="J319" s="40"/>
      <c r="K319" s="40"/>
      <c r="L319" s="40"/>
      <c r="M319" s="41">
        <f t="shared" si="22"/>
        <v>0</v>
      </c>
      <c r="N319" s="43"/>
      <c r="X319" s="11"/>
      <c r="Y319" s="11"/>
      <c r="Z319" s="11"/>
      <c r="AA319" s="12"/>
    </row>
    <row r="320" spans="1:27" s="13" customFormat="1" ht="18.75" customHeight="1" x14ac:dyDescent="0.15">
      <c r="A320" s="55">
        <f t="shared" si="23"/>
        <v>0</v>
      </c>
      <c r="B320" s="56">
        <f t="shared" si="21"/>
        <v>0</v>
      </c>
      <c r="C320" s="57">
        <f>IF(($P$9-SUM($C$9:C319))&gt;0,$AA$9,0)</f>
        <v>0</v>
      </c>
      <c r="D320" s="58">
        <f>IF(($P$10-SUM($D$9:D319))&gt;0,$AA$10,0)</f>
        <v>0</v>
      </c>
      <c r="E320" s="59">
        <f>IF(P$13&gt;1,"未定",ROUND(((P$9-SUM(C$9:C319))*P$14/100)/12,0))</f>
        <v>0</v>
      </c>
      <c r="F320" s="60">
        <f t="shared" si="20"/>
        <v>0</v>
      </c>
      <c r="G320" s="61" t="s">
        <v>50</v>
      </c>
      <c r="H320" s="62">
        <f>IF(P$13&gt;1,"未定",SUM(E309:E320))</f>
        <v>0</v>
      </c>
      <c r="I320" s="63"/>
      <c r="J320" s="63"/>
      <c r="K320" s="63"/>
      <c r="L320" s="63"/>
      <c r="M320" s="64">
        <f t="shared" si="22"/>
        <v>0</v>
      </c>
      <c r="N320" s="43"/>
      <c r="X320" s="11"/>
      <c r="Y320" s="11"/>
      <c r="Z320" s="11"/>
      <c r="AA320" s="12"/>
    </row>
    <row r="321" spans="1:27" s="13" customFormat="1" ht="18.75" customHeight="1" x14ac:dyDescent="0.15">
      <c r="A321" s="24">
        <f t="shared" si="23"/>
        <v>0</v>
      </c>
      <c r="B321" s="25">
        <f t="shared" si="21"/>
        <v>0</v>
      </c>
      <c r="C321" s="26">
        <f>IF(($P$9-SUM($C$9:C320))&gt;0,$AA$9,0)</f>
        <v>0</v>
      </c>
      <c r="D321" s="27">
        <f>IF(($P$10-SUM($D$9:D320))&gt;0,$AA$10,0)</f>
        <v>0</v>
      </c>
      <c r="E321" s="28">
        <f>IF(P$13&gt;1,"未定",ROUND(((P$9-SUM(C$9:C320))*P$14/100)/12,0))</f>
        <v>0</v>
      </c>
      <c r="F321" s="29">
        <f t="shared" ref="F321:F368" si="24">IF(P$13&gt;1,"未定",B321+E321)</f>
        <v>0</v>
      </c>
      <c r="G321" s="146" t="s">
        <v>86</v>
      </c>
      <c r="H321" s="147"/>
      <c r="I321" s="30"/>
      <c r="J321" s="30"/>
      <c r="K321" s="30"/>
      <c r="L321" s="30"/>
      <c r="M321" s="32">
        <f t="shared" si="22"/>
        <v>0</v>
      </c>
      <c r="N321" s="43"/>
      <c r="X321" s="11"/>
      <c r="Y321" s="11"/>
      <c r="Z321" s="11"/>
      <c r="AA321" s="12"/>
    </row>
    <row r="322" spans="1:27" s="13" customFormat="1" ht="18.75" customHeight="1" x14ac:dyDescent="0.15">
      <c r="A322" s="34">
        <f t="shared" si="23"/>
        <v>0</v>
      </c>
      <c r="B322" s="35">
        <f t="shared" si="21"/>
        <v>0</v>
      </c>
      <c r="C322" s="36">
        <f>IF(($P$9-SUM($C$9:C321))&gt;0,$AA$9,0)</f>
        <v>0</v>
      </c>
      <c r="D322" s="37">
        <f>IF(($P$10-SUM($D$9:D321))&gt;0,$AA$10,0)</f>
        <v>0</v>
      </c>
      <c r="E322" s="38">
        <f>IF(P$13&gt;1,"未定",ROUND(((P$9-SUM(C$9:C321))*P$14/100)/12,0))</f>
        <v>0</v>
      </c>
      <c r="F322" s="39">
        <f t="shared" si="24"/>
        <v>0</v>
      </c>
      <c r="G322" s="148"/>
      <c r="H322" s="149"/>
      <c r="I322" s="40"/>
      <c r="J322" s="40"/>
      <c r="K322" s="40"/>
      <c r="L322" s="40"/>
      <c r="M322" s="41">
        <f t="shared" si="22"/>
        <v>0</v>
      </c>
      <c r="N322" s="43"/>
      <c r="X322" s="11"/>
      <c r="Y322" s="11"/>
      <c r="Z322" s="11"/>
      <c r="AA322" s="12"/>
    </row>
    <row r="323" spans="1:27" s="13" customFormat="1" ht="18.75" customHeight="1" x14ac:dyDescent="0.15">
      <c r="A323" s="34">
        <f t="shared" si="23"/>
        <v>0</v>
      </c>
      <c r="B323" s="35">
        <f t="shared" si="21"/>
        <v>0</v>
      </c>
      <c r="C323" s="36">
        <f>IF(($P$9-SUM($C$9:C322))&gt;0,$AA$9,0)</f>
        <v>0</v>
      </c>
      <c r="D323" s="37">
        <f>IF(($P$10-SUM($D$9:D322))&gt;0,$AA$10,0)</f>
        <v>0</v>
      </c>
      <c r="E323" s="38">
        <f>IF(P$13&gt;1,"未定",ROUND(((P$9-SUM(C$9:C322))*P$14/100)/12,0))</f>
        <v>0</v>
      </c>
      <c r="F323" s="39">
        <f t="shared" si="24"/>
        <v>0</v>
      </c>
      <c r="G323" s="148"/>
      <c r="H323" s="149"/>
      <c r="I323" s="40"/>
      <c r="J323" s="40"/>
      <c r="K323" s="40"/>
      <c r="L323" s="40"/>
      <c r="M323" s="41">
        <f t="shared" si="22"/>
        <v>0</v>
      </c>
      <c r="N323" s="43"/>
      <c r="X323" s="11"/>
      <c r="Y323" s="11"/>
      <c r="Z323" s="11"/>
      <c r="AA323" s="12"/>
    </row>
    <row r="324" spans="1:27" s="13" customFormat="1" ht="18.75" customHeight="1" x14ac:dyDescent="0.15">
      <c r="A324" s="34">
        <f t="shared" si="23"/>
        <v>0</v>
      </c>
      <c r="B324" s="35">
        <f t="shared" si="21"/>
        <v>0</v>
      </c>
      <c r="C324" s="36">
        <f>IF(($P$9-SUM($C$9:C323))&gt;0,$AA$9,0)</f>
        <v>0</v>
      </c>
      <c r="D324" s="37">
        <f>IF(($P$10-SUM($D$9:D323))&gt;0,$AA$10,0)</f>
        <v>0</v>
      </c>
      <c r="E324" s="38">
        <f>IF(P$13&gt;1,"未定",ROUND(((P$9-SUM(C$9:C323))*P$14/100)/12,0))</f>
        <v>0</v>
      </c>
      <c r="F324" s="39">
        <f t="shared" si="24"/>
        <v>0</v>
      </c>
      <c r="G324" s="148"/>
      <c r="H324" s="149"/>
      <c r="I324" s="40"/>
      <c r="J324" s="40"/>
      <c r="K324" s="40"/>
      <c r="L324" s="40"/>
      <c r="M324" s="41">
        <f t="shared" si="22"/>
        <v>0</v>
      </c>
      <c r="N324" s="43"/>
      <c r="X324" s="11"/>
      <c r="Y324" s="11"/>
      <c r="Z324" s="11"/>
      <c r="AA324" s="12"/>
    </row>
    <row r="325" spans="1:27" s="13" customFormat="1" ht="18.75" customHeight="1" x14ac:dyDescent="0.15">
      <c r="A325" s="34">
        <f t="shared" si="23"/>
        <v>0</v>
      </c>
      <c r="B325" s="35">
        <f t="shared" si="21"/>
        <v>0</v>
      </c>
      <c r="C325" s="36">
        <f>IF(($P$9-SUM($C$9:C324))&gt;0,$AA$9,0)</f>
        <v>0</v>
      </c>
      <c r="D325" s="37">
        <f>IF(($P$10-SUM($D$9:D324))&gt;0,$AA$10,0)</f>
        <v>0</v>
      </c>
      <c r="E325" s="38">
        <f>IF(P$13&gt;1,"未定",ROUND(((P$9-SUM(C$9:C324))*P$14/100)/12,0))</f>
        <v>0</v>
      </c>
      <c r="F325" s="39">
        <f t="shared" si="24"/>
        <v>0</v>
      </c>
      <c r="G325" s="148"/>
      <c r="H325" s="149"/>
      <c r="I325" s="40"/>
      <c r="J325" s="40"/>
      <c r="K325" s="40"/>
      <c r="L325" s="40"/>
      <c r="M325" s="41">
        <f t="shared" si="22"/>
        <v>0</v>
      </c>
      <c r="N325" s="43"/>
      <c r="X325" s="11"/>
      <c r="Y325" s="11"/>
      <c r="Z325" s="11"/>
      <c r="AA325" s="12"/>
    </row>
    <row r="326" spans="1:27" s="13" customFormat="1" ht="18.75" customHeight="1" x14ac:dyDescent="0.15">
      <c r="A326" s="34">
        <f t="shared" si="23"/>
        <v>0</v>
      </c>
      <c r="B326" s="35">
        <f t="shared" si="21"/>
        <v>0</v>
      </c>
      <c r="C326" s="36">
        <f>IF(($P$9-SUM($C$9:C325))&gt;0,$AA$9,0)</f>
        <v>0</v>
      </c>
      <c r="D326" s="37">
        <f>IF(($P$10-SUM($D$9:D325))&gt;0,$AA$10,0)</f>
        <v>0</v>
      </c>
      <c r="E326" s="38">
        <f>IF(P$13&gt;1,"未定",ROUND(((P$9-SUM(C$9:C325))*P$14/100)/12,0))</f>
        <v>0</v>
      </c>
      <c r="F326" s="39">
        <f t="shared" si="24"/>
        <v>0</v>
      </c>
      <c r="G326" s="148"/>
      <c r="H326" s="149"/>
      <c r="I326" s="40"/>
      <c r="J326" s="40"/>
      <c r="K326" s="40"/>
      <c r="L326" s="40"/>
      <c r="M326" s="41">
        <f t="shared" si="22"/>
        <v>0</v>
      </c>
      <c r="N326" s="43"/>
      <c r="X326" s="11"/>
      <c r="Y326" s="11"/>
      <c r="Z326" s="11"/>
      <c r="AA326" s="12"/>
    </row>
    <row r="327" spans="1:27" s="13" customFormat="1" ht="18.75" customHeight="1" x14ac:dyDescent="0.15">
      <c r="A327" s="34">
        <f t="shared" si="23"/>
        <v>0</v>
      </c>
      <c r="B327" s="35">
        <f t="shared" si="21"/>
        <v>0</v>
      </c>
      <c r="C327" s="36">
        <f>IF(($P$9-SUM($C$9:C326))&gt;0,$AA$9,0)</f>
        <v>0</v>
      </c>
      <c r="D327" s="37">
        <f>IF(($P$10-SUM($D$9:D326))&gt;0,$AA$10,0)</f>
        <v>0</v>
      </c>
      <c r="E327" s="38">
        <f>IF(P$13&gt;1,"未定",ROUND(((P$9-SUM(C$9:C326))*P$14/100)/12,0))</f>
        <v>0</v>
      </c>
      <c r="F327" s="39">
        <f t="shared" si="24"/>
        <v>0</v>
      </c>
      <c r="G327" s="148"/>
      <c r="H327" s="149"/>
      <c r="I327" s="40"/>
      <c r="J327" s="40"/>
      <c r="K327" s="40"/>
      <c r="L327" s="40"/>
      <c r="M327" s="41">
        <f t="shared" si="22"/>
        <v>0</v>
      </c>
      <c r="N327" s="43"/>
      <c r="X327" s="11"/>
      <c r="Y327" s="11"/>
      <c r="Z327" s="11"/>
      <c r="AA327" s="12"/>
    </row>
    <row r="328" spans="1:27" s="13" customFormat="1" ht="18.75" customHeight="1" x14ac:dyDescent="0.15">
      <c r="A328" s="34">
        <f t="shared" si="23"/>
        <v>0</v>
      </c>
      <c r="B328" s="35">
        <f t="shared" si="21"/>
        <v>0</v>
      </c>
      <c r="C328" s="36">
        <f>IF(($P$9-SUM($C$9:C327))&gt;0,$AA$9,0)</f>
        <v>0</v>
      </c>
      <c r="D328" s="37">
        <f>IF(($P$10-SUM($D$9:D327))&gt;0,$AA$10,0)</f>
        <v>0</v>
      </c>
      <c r="E328" s="38">
        <f>IF(P$13&gt;1,"未定",ROUND(((P$9-SUM(C$9:C327))*P$14/100)/12,0))</f>
        <v>0</v>
      </c>
      <c r="F328" s="39">
        <f t="shared" si="24"/>
        <v>0</v>
      </c>
      <c r="G328" s="148"/>
      <c r="H328" s="149"/>
      <c r="I328" s="40"/>
      <c r="J328" s="40"/>
      <c r="K328" s="40"/>
      <c r="L328" s="40"/>
      <c r="M328" s="41">
        <f t="shared" si="22"/>
        <v>0</v>
      </c>
      <c r="N328" s="43"/>
      <c r="X328" s="11"/>
      <c r="Y328" s="11"/>
      <c r="Z328" s="11"/>
      <c r="AA328" s="12"/>
    </row>
    <row r="329" spans="1:27" s="13" customFormat="1" ht="18.75" customHeight="1" x14ac:dyDescent="0.15">
      <c r="A329" s="34">
        <f t="shared" si="23"/>
        <v>0</v>
      </c>
      <c r="B329" s="35">
        <f t="shared" ref="B329:B368" si="25">SUM(C329:D329)</f>
        <v>0</v>
      </c>
      <c r="C329" s="36">
        <f>IF(($P$9-SUM($C$9:C328))&gt;0,$AA$9,0)</f>
        <v>0</v>
      </c>
      <c r="D329" s="37">
        <f>IF(($P$10-SUM($D$9:D328))&gt;0,$AA$10,0)</f>
        <v>0</v>
      </c>
      <c r="E329" s="38">
        <f>IF(P$13&gt;1,"未定",ROUND(((P$9-SUM(C$9:C328))*P$14/100)/12,0))</f>
        <v>0</v>
      </c>
      <c r="F329" s="39">
        <f t="shared" si="24"/>
        <v>0</v>
      </c>
      <c r="G329" s="148"/>
      <c r="H329" s="149"/>
      <c r="I329" s="40"/>
      <c r="J329" s="40"/>
      <c r="K329" s="40"/>
      <c r="L329" s="40"/>
      <c r="M329" s="41">
        <f t="shared" ref="M329:M368" si="26">SUM(I329:L329)</f>
        <v>0</v>
      </c>
      <c r="N329" s="43"/>
      <c r="X329" s="11"/>
      <c r="Y329" s="11"/>
      <c r="Z329" s="11"/>
      <c r="AA329" s="12"/>
    </row>
    <row r="330" spans="1:27" s="13" customFormat="1" ht="18.75" customHeight="1" x14ac:dyDescent="0.15">
      <c r="A330" s="34">
        <f t="shared" ref="A330:A368" si="27">IF(F330&gt;0,A329+1,0)</f>
        <v>0</v>
      </c>
      <c r="B330" s="35">
        <f t="shared" si="25"/>
        <v>0</v>
      </c>
      <c r="C330" s="36">
        <f>IF(($P$9-SUM($C$9:C329))&gt;0,$AA$9,0)</f>
        <v>0</v>
      </c>
      <c r="D330" s="37">
        <f>IF(($P$10-SUM($D$9:D329))&gt;0,$AA$10,0)</f>
        <v>0</v>
      </c>
      <c r="E330" s="38">
        <f>IF(P$13&gt;1,"未定",ROUND(((P$9-SUM(C$9:C329))*P$14/100)/12,0))</f>
        <v>0</v>
      </c>
      <c r="F330" s="39">
        <f t="shared" si="24"/>
        <v>0</v>
      </c>
      <c r="G330" s="44" t="s">
        <v>15</v>
      </c>
      <c r="H330" s="80">
        <f>IF(P$13&gt;1,"未定",SUM(F321:F332))</f>
        <v>0</v>
      </c>
      <c r="I330" s="40"/>
      <c r="J330" s="40"/>
      <c r="K330" s="40"/>
      <c r="L330" s="40"/>
      <c r="M330" s="41">
        <f t="shared" si="26"/>
        <v>0</v>
      </c>
      <c r="N330" s="43"/>
      <c r="X330" s="11"/>
      <c r="Y330" s="11"/>
      <c r="Z330" s="11"/>
      <c r="AA330" s="12"/>
    </row>
    <row r="331" spans="1:27" s="13" customFormat="1" ht="18.75" customHeight="1" x14ac:dyDescent="0.15">
      <c r="A331" s="34">
        <f t="shared" si="27"/>
        <v>0</v>
      </c>
      <c r="B331" s="35">
        <f t="shared" si="25"/>
        <v>0</v>
      </c>
      <c r="C331" s="36">
        <f>IF(($P$9-SUM($C$9:C330))&gt;0,$AA$9,0)</f>
        <v>0</v>
      </c>
      <c r="D331" s="37">
        <f>IF(($P$10-SUM($D$9:D330))&gt;0,$AA$10,0)</f>
        <v>0</v>
      </c>
      <c r="E331" s="38">
        <f>IF(P$13&gt;1,"未定",ROUND(((P$9-SUM(C$9:C330))*P$14/100)/12,0))</f>
        <v>0</v>
      </c>
      <c r="F331" s="39">
        <f t="shared" si="24"/>
        <v>0</v>
      </c>
      <c r="G331" s="48" t="s">
        <v>47</v>
      </c>
      <c r="H331" s="49">
        <f>SUM(B321:B332)</f>
        <v>0</v>
      </c>
      <c r="I331" s="40"/>
      <c r="J331" s="40"/>
      <c r="K331" s="40"/>
      <c r="L331" s="40"/>
      <c r="M331" s="41">
        <f t="shared" si="26"/>
        <v>0</v>
      </c>
      <c r="N331" s="43"/>
      <c r="X331" s="11"/>
      <c r="Y331" s="11"/>
      <c r="Z331" s="11"/>
      <c r="AA331" s="12"/>
    </row>
    <row r="332" spans="1:27" s="13" customFormat="1" ht="18.75" customHeight="1" x14ac:dyDescent="0.15">
      <c r="A332" s="55">
        <f t="shared" si="27"/>
        <v>0</v>
      </c>
      <c r="B332" s="56">
        <f t="shared" si="25"/>
        <v>0</v>
      </c>
      <c r="C332" s="57">
        <f>IF(($P$9-SUM($C$9:C331))&gt;0,$AA$9,0)</f>
        <v>0</v>
      </c>
      <c r="D332" s="58">
        <f>IF(($P$10-SUM($D$9:D331))&gt;0,$AA$10,0)</f>
        <v>0</v>
      </c>
      <c r="E332" s="59">
        <f>IF(P$13&gt;1,"未定",ROUND(((P$9-SUM(C$9:C331))*P$14/100)/12,0))</f>
        <v>0</v>
      </c>
      <c r="F332" s="60">
        <f t="shared" si="24"/>
        <v>0</v>
      </c>
      <c r="G332" s="61" t="s">
        <v>50</v>
      </c>
      <c r="H332" s="62">
        <f>IF(P$13&gt;1,"未定",SUM(E321:E332))</f>
        <v>0</v>
      </c>
      <c r="I332" s="63"/>
      <c r="J332" s="63"/>
      <c r="K332" s="63"/>
      <c r="L332" s="63"/>
      <c r="M332" s="64">
        <f t="shared" si="26"/>
        <v>0</v>
      </c>
      <c r="N332" s="43"/>
      <c r="X332" s="11"/>
      <c r="Y332" s="11"/>
      <c r="Z332" s="11"/>
      <c r="AA332" s="12"/>
    </row>
    <row r="333" spans="1:27" s="13" customFormat="1" ht="18.75" customHeight="1" x14ac:dyDescent="0.15">
      <c r="A333" s="24">
        <f t="shared" si="27"/>
        <v>0</v>
      </c>
      <c r="B333" s="25">
        <f t="shared" si="25"/>
        <v>0</v>
      </c>
      <c r="C333" s="26">
        <f>IF(($P$9-SUM($C$9:C332))&gt;0,$AA$9,0)</f>
        <v>0</v>
      </c>
      <c r="D333" s="27">
        <f>IF(($P$10-SUM($D$9:D332))&gt;0,$AA$10,0)</f>
        <v>0</v>
      </c>
      <c r="E333" s="28">
        <f>IF(P$13&gt;1,"未定",ROUND(((P$9-SUM(C$9:C332))*P$14/100)/12,0))</f>
        <v>0</v>
      </c>
      <c r="F333" s="29">
        <f t="shared" si="24"/>
        <v>0</v>
      </c>
      <c r="G333" s="146" t="s">
        <v>87</v>
      </c>
      <c r="H333" s="147"/>
      <c r="I333" s="30"/>
      <c r="J333" s="30"/>
      <c r="K333" s="30"/>
      <c r="L333" s="30"/>
      <c r="M333" s="32">
        <f t="shared" si="26"/>
        <v>0</v>
      </c>
      <c r="N333" s="43"/>
      <c r="X333" s="11"/>
      <c r="Y333" s="11"/>
      <c r="Z333" s="11"/>
      <c r="AA333" s="12"/>
    </row>
    <row r="334" spans="1:27" s="13" customFormat="1" ht="18.75" customHeight="1" x14ac:dyDescent="0.15">
      <c r="A334" s="34">
        <f t="shared" si="27"/>
        <v>0</v>
      </c>
      <c r="B334" s="35">
        <f t="shared" si="25"/>
        <v>0</v>
      </c>
      <c r="C334" s="36">
        <f>IF(($P$9-SUM($C$9:C333))&gt;0,$AA$9,0)</f>
        <v>0</v>
      </c>
      <c r="D334" s="37">
        <f>IF(($P$10-SUM($D$9:D333))&gt;0,$AA$10,0)</f>
        <v>0</v>
      </c>
      <c r="E334" s="38">
        <f>IF(P$13&gt;1,"未定",ROUND(((P$9-SUM(C$9:C333))*P$14/100)/12,0))</f>
        <v>0</v>
      </c>
      <c r="F334" s="39">
        <f t="shared" si="24"/>
        <v>0</v>
      </c>
      <c r="G334" s="148"/>
      <c r="H334" s="149"/>
      <c r="I334" s="40"/>
      <c r="J334" s="40"/>
      <c r="K334" s="40"/>
      <c r="L334" s="40"/>
      <c r="M334" s="41">
        <f t="shared" si="26"/>
        <v>0</v>
      </c>
      <c r="N334" s="43"/>
      <c r="X334" s="11"/>
      <c r="Y334" s="11"/>
      <c r="Z334" s="11"/>
      <c r="AA334" s="12"/>
    </row>
    <row r="335" spans="1:27" s="13" customFormat="1" ht="18.75" customHeight="1" x14ac:dyDescent="0.15">
      <c r="A335" s="34">
        <f t="shared" si="27"/>
        <v>0</v>
      </c>
      <c r="B335" s="35">
        <f t="shared" si="25"/>
        <v>0</v>
      </c>
      <c r="C335" s="36">
        <f>IF(($P$9-SUM($C$9:C334))&gt;0,$AA$9,0)</f>
        <v>0</v>
      </c>
      <c r="D335" s="37">
        <f>IF(($P$10-SUM($D$9:D334))&gt;0,$AA$10,0)</f>
        <v>0</v>
      </c>
      <c r="E335" s="38">
        <f>IF(P$13&gt;1,"未定",ROUND(((P$9-SUM(C$9:C334))*P$14/100)/12,0))</f>
        <v>0</v>
      </c>
      <c r="F335" s="39">
        <f t="shared" si="24"/>
        <v>0</v>
      </c>
      <c r="G335" s="148"/>
      <c r="H335" s="149"/>
      <c r="I335" s="40"/>
      <c r="J335" s="40"/>
      <c r="K335" s="40"/>
      <c r="L335" s="40"/>
      <c r="M335" s="41">
        <f t="shared" si="26"/>
        <v>0</v>
      </c>
      <c r="N335" s="43"/>
      <c r="X335" s="11"/>
      <c r="Y335" s="11"/>
      <c r="Z335" s="11"/>
      <c r="AA335" s="12"/>
    </row>
    <row r="336" spans="1:27" s="13" customFormat="1" ht="18.75" customHeight="1" x14ac:dyDescent="0.15">
      <c r="A336" s="34">
        <f t="shared" si="27"/>
        <v>0</v>
      </c>
      <c r="B336" s="35">
        <f t="shared" si="25"/>
        <v>0</v>
      </c>
      <c r="C336" s="36">
        <f>IF(($P$9-SUM($C$9:C335))&gt;0,$AA$9,0)</f>
        <v>0</v>
      </c>
      <c r="D336" s="37">
        <f>IF(($P$10-SUM($D$9:D335))&gt;0,$AA$10,0)</f>
        <v>0</v>
      </c>
      <c r="E336" s="38">
        <f>IF(P$13&gt;1,"未定",ROUND(((P$9-SUM(C$9:C335))*P$14/100)/12,0))</f>
        <v>0</v>
      </c>
      <c r="F336" s="39">
        <f t="shared" si="24"/>
        <v>0</v>
      </c>
      <c r="G336" s="148"/>
      <c r="H336" s="149"/>
      <c r="I336" s="40"/>
      <c r="J336" s="40"/>
      <c r="K336" s="40"/>
      <c r="L336" s="40"/>
      <c r="M336" s="41">
        <f t="shared" si="26"/>
        <v>0</v>
      </c>
      <c r="N336" s="43"/>
      <c r="X336" s="11"/>
      <c r="Y336" s="11"/>
      <c r="Z336" s="11"/>
      <c r="AA336" s="12"/>
    </row>
    <row r="337" spans="1:27" s="13" customFormat="1" ht="18.75" customHeight="1" x14ac:dyDescent="0.15">
      <c r="A337" s="34">
        <f t="shared" si="27"/>
        <v>0</v>
      </c>
      <c r="B337" s="35">
        <f t="shared" si="25"/>
        <v>0</v>
      </c>
      <c r="C337" s="36">
        <f>IF(($P$9-SUM($C$9:C336))&gt;0,$AA$9,0)</f>
        <v>0</v>
      </c>
      <c r="D337" s="37">
        <f>IF(($P$10-SUM($D$9:D336))&gt;0,$AA$10,0)</f>
        <v>0</v>
      </c>
      <c r="E337" s="38">
        <f>IF(P$13&gt;1,"未定",ROUND(((P$9-SUM(C$9:C336))*P$14/100)/12,0))</f>
        <v>0</v>
      </c>
      <c r="F337" s="39">
        <f t="shared" si="24"/>
        <v>0</v>
      </c>
      <c r="G337" s="148"/>
      <c r="H337" s="149"/>
      <c r="I337" s="40"/>
      <c r="J337" s="40"/>
      <c r="K337" s="40"/>
      <c r="L337" s="40"/>
      <c r="M337" s="41">
        <f t="shared" si="26"/>
        <v>0</v>
      </c>
      <c r="N337" s="43"/>
      <c r="X337" s="11"/>
      <c r="Y337" s="11"/>
      <c r="Z337" s="11"/>
      <c r="AA337" s="12"/>
    </row>
    <row r="338" spans="1:27" s="13" customFormat="1" ht="18.75" customHeight="1" x14ac:dyDescent="0.15">
      <c r="A338" s="34">
        <f t="shared" si="27"/>
        <v>0</v>
      </c>
      <c r="B338" s="35">
        <f t="shared" si="25"/>
        <v>0</v>
      </c>
      <c r="C338" s="36">
        <f>IF(($P$9-SUM($C$9:C337))&gt;0,$AA$9,0)</f>
        <v>0</v>
      </c>
      <c r="D338" s="37">
        <f>IF(($P$10-SUM($D$9:D337))&gt;0,$AA$10,0)</f>
        <v>0</v>
      </c>
      <c r="E338" s="38">
        <f>IF(P$13&gt;1,"未定",ROUND(((P$9-SUM(C$9:C337))*P$14/100)/12,0))</f>
        <v>0</v>
      </c>
      <c r="F338" s="39">
        <f t="shared" si="24"/>
        <v>0</v>
      </c>
      <c r="G338" s="148"/>
      <c r="H338" s="149"/>
      <c r="I338" s="40"/>
      <c r="J338" s="40"/>
      <c r="K338" s="40"/>
      <c r="L338" s="40"/>
      <c r="M338" s="41">
        <f t="shared" si="26"/>
        <v>0</v>
      </c>
      <c r="N338" s="43"/>
      <c r="X338" s="11"/>
      <c r="Y338" s="11"/>
      <c r="Z338" s="11"/>
      <c r="AA338" s="12"/>
    </row>
    <row r="339" spans="1:27" s="13" customFormat="1" ht="18.75" customHeight="1" x14ac:dyDescent="0.15">
      <c r="A339" s="34">
        <f t="shared" si="27"/>
        <v>0</v>
      </c>
      <c r="B339" s="35">
        <f t="shared" si="25"/>
        <v>0</v>
      </c>
      <c r="C339" s="36">
        <f>IF(($P$9-SUM($C$9:C338))&gt;0,$AA$9,0)</f>
        <v>0</v>
      </c>
      <c r="D339" s="37">
        <f>IF(($P$10-SUM($D$9:D338))&gt;0,$AA$10,0)</f>
        <v>0</v>
      </c>
      <c r="E339" s="38">
        <f>IF(P$13&gt;1,"未定",ROUND(((P$9-SUM(C$9:C338))*P$14/100)/12,0))</f>
        <v>0</v>
      </c>
      <c r="F339" s="39">
        <f t="shared" si="24"/>
        <v>0</v>
      </c>
      <c r="G339" s="148"/>
      <c r="H339" s="149"/>
      <c r="I339" s="40"/>
      <c r="J339" s="40"/>
      <c r="K339" s="40"/>
      <c r="L339" s="40"/>
      <c r="M339" s="41">
        <f t="shared" si="26"/>
        <v>0</v>
      </c>
      <c r="N339" s="43"/>
      <c r="X339" s="11"/>
      <c r="Y339" s="11"/>
      <c r="Z339" s="11"/>
      <c r="AA339" s="12"/>
    </row>
    <row r="340" spans="1:27" s="13" customFormat="1" ht="18.75" customHeight="1" x14ac:dyDescent="0.15">
      <c r="A340" s="34">
        <f t="shared" si="27"/>
        <v>0</v>
      </c>
      <c r="B340" s="35">
        <f t="shared" si="25"/>
        <v>0</v>
      </c>
      <c r="C340" s="36">
        <f>IF(($P$9-SUM($C$9:C339))&gt;0,$AA$9,0)</f>
        <v>0</v>
      </c>
      <c r="D340" s="37">
        <f>IF(($P$10-SUM($D$9:D339))&gt;0,$AA$10,0)</f>
        <v>0</v>
      </c>
      <c r="E340" s="38">
        <f>IF(P$13&gt;1,"未定",ROUND(((P$9-SUM(C$9:C339))*P$14/100)/12,0))</f>
        <v>0</v>
      </c>
      <c r="F340" s="39">
        <f t="shared" si="24"/>
        <v>0</v>
      </c>
      <c r="G340" s="148"/>
      <c r="H340" s="149"/>
      <c r="I340" s="40"/>
      <c r="J340" s="40"/>
      <c r="K340" s="40"/>
      <c r="L340" s="40"/>
      <c r="M340" s="41">
        <f t="shared" si="26"/>
        <v>0</v>
      </c>
      <c r="N340" s="43"/>
      <c r="X340" s="11"/>
      <c r="Y340" s="11"/>
      <c r="Z340" s="11"/>
      <c r="AA340" s="12"/>
    </row>
    <row r="341" spans="1:27" s="13" customFormat="1" ht="18.75" customHeight="1" x14ac:dyDescent="0.15">
      <c r="A341" s="34">
        <f t="shared" si="27"/>
        <v>0</v>
      </c>
      <c r="B341" s="35">
        <f t="shared" si="25"/>
        <v>0</v>
      </c>
      <c r="C341" s="36">
        <f>IF(($P$9-SUM($C$9:C340))&gt;0,$AA$9,0)</f>
        <v>0</v>
      </c>
      <c r="D341" s="37">
        <f>IF(($P$10-SUM($D$9:D340))&gt;0,$AA$10,0)</f>
        <v>0</v>
      </c>
      <c r="E341" s="38">
        <f>IF(P$13&gt;1,"未定",ROUND(((P$9-SUM(C$9:C340))*P$14/100)/12,0))</f>
        <v>0</v>
      </c>
      <c r="F341" s="39">
        <f t="shared" si="24"/>
        <v>0</v>
      </c>
      <c r="G341" s="148"/>
      <c r="H341" s="149"/>
      <c r="I341" s="40"/>
      <c r="J341" s="40"/>
      <c r="K341" s="40"/>
      <c r="L341" s="40"/>
      <c r="M341" s="41">
        <f t="shared" si="26"/>
        <v>0</v>
      </c>
      <c r="N341" s="43"/>
      <c r="X341" s="11"/>
      <c r="Y341" s="11"/>
      <c r="Z341" s="11"/>
      <c r="AA341" s="12"/>
    </row>
    <row r="342" spans="1:27" s="13" customFormat="1" ht="18.75" customHeight="1" x14ac:dyDescent="0.15">
      <c r="A342" s="34">
        <f t="shared" si="27"/>
        <v>0</v>
      </c>
      <c r="B342" s="35">
        <f t="shared" si="25"/>
        <v>0</v>
      </c>
      <c r="C342" s="36">
        <f>IF(($P$9-SUM($C$9:C341))&gt;0,$AA$9,0)</f>
        <v>0</v>
      </c>
      <c r="D342" s="37">
        <f>IF(($P$10-SUM($D$9:D341))&gt;0,$AA$10,0)</f>
        <v>0</v>
      </c>
      <c r="E342" s="38">
        <f>IF(P$13&gt;1,"未定",ROUND(((P$9-SUM(C$9:C341))*P$14/100)/12,0))</f>
        <v>0</v>
      </c>
      <c r="F342" s="39">
        <f t="shared" si="24"/>
        <v>0</v>
      </c>
      <c r="G342" s="44" t="s">
        <v>15</v>
      </c>
      <c r="H342" s="80">
        <f>IF(P$13&gt;1,"未定",SUM(F333:F344))</f>
        <v>0</v>
      </c>
      <c r="I342" s="40"/>
      <c r="J342" s="40"/>
      <c r="K342" s="40"/>
      <c r="L342" s="40"/>
      <c r="M342" s="41">
        <f t="shared" si="26"/>
        <v>0</v>
      </c>
      <c r="N342" s="43"/>
      <c r="X342" s="11"/>
      <c r="Y342" s="11"/>
      <c r="Z342" s="11"/>
      <c r="AA342" s="12"/>
    </row>
    <row r="343" spans="1:27" s="13" customFormat="1" ht="18.75" customHeight="1" x14ac:dyDescent="0.15">
      <c r="A343" s="34">
        <f t="shared" si="27"/>
        <v>0</v>
      </c>
      <c r="B343" s="35">
        <f t="shared" si="25"/>
        <v>0</v>
      </c>
      <c r="C343" s="36">
        <f>IF(($P$9-SUM($C$9:C342))&gt;0,$AA$9,0)</f>
        <v>0</v>
      </c>
      <c r="D343" s="37">
        <f>IF(($P$10-SUM($D$9:D342))&gt;0,$AA$10,0)</f>
        <v>0</v>
      </c>
      <c r="E343" s="38">
        <f>IF(P$13&gt;1,"未定",ROUND(((P$9-SUM(C$9:C342))*P$14/100)/12,0))</f>
        <v>0</v>
      </c>
      <c r="F343" s="39">
        <f t="shared" si="24"/>
        <v>0</v>
      </c>
      <c r="G343" s="48" t="s">
        <v>47</v>
      </c>
      <c r="H343" s="49">
        <f>SUM(B333:B344)</f>
        <v>0</v>
      </c>
      <c r="I343" s="40"/>
      <c r="J343" s="40"/>
      <c r="K343" s="40"/>
      <c r="L343" s="40"/>
      <c r="M343" s="41">
        <f t="shared" si="26"/>
        <v>0</v>
      </c>
      <c r="N343" s="43"/>
      <c r="X343" s="11"/>
      <c r="Y343" s="11"/>
      <c r="Z343" s="11"/>
      <c r="AA343" s="12"/>
    </row>
    <row r="344" spans="1:27" s="13" customFormat="1" ht="18.75" customHeight="1" x14ac:dyDescent="0.15">
      <c r="A344" s="55">
        <f t="shared" si="27"/>
        <v>0</v>
      </c>
      <c r="B344" s="56">
        <f t="shared" si="25"/>
        <v>0</v>
      </c>
      <c r="C344" s="57">
        <f>IF(($P$9-SUM($C$9:C343))&gt;0,$AA$9,0)</f>
        <v>0</v>
      </c>
      <c r="D344" s="58">
        <f>IF(($P$10-SUM($D$9:D343))&gt;0,$AA$10,0)</f>
        <v>0</v>
      </c>
      <c r="E344" s="59">
        <f>IF(P$13&gt;1,"未定",ROUND(((P$9-SUM(C$9:C343))*P$14/100)/12,0))</f>
        <v>0</v>
      </c>
      <c r="F344" s="60">
        <f t="shared" si="24"/>
        <v>0</v>
      </c>
      <c r="G344" s="61" t="s">
        <v>50</v>
      </c>
      <c r="H344" s="62">
        <f>IF(P$13&gt;1,"未定",SUM(E333:E344))</f>
        <v>0</v>
      </c>
      <c r="I344" s="63"/>
      <c r="J344" s="63"/>
      <c r="K344" s="63"/>
      <c r="L344" s="63"/>
      <c r="M344" s="64">
        <f t="shared" si="26"/>
        <v>0</v>
      </c>
      <c r="N344" s="43"/>
      <c r="X344" s="11"/>
      <c r="Y344" s="11"/>
      <c r="Z344" s="11"/>
      <c r="AA344" s="12"/>
    </row>
    <row r="345" spans="1:27" s="13" customFormat="1" ht="18.75" customHeight="1" x14ac:dyDescent="0.15">
      <c r="A345" s="24">
        <f t="shared" si="27"/>
        <v>0</v>
      </c>
      <c r="B345" s="25">
        <f t="shared" si="25"/>
        <v>0</v>
      </c>
      <c r="C345" s="26">
        <f>IF(($P$9-SUM($C$9:C344))&gt;0,$AA$9,0)</f>
        <v>0</v>
      </c>
      <c r="D345" s="27">
        <f>IF(($P$10-SUM($D$9:D344))&gt;0,$AA$10,0)</f>
        <v>0</v>
      </c>
      <c r="E345" s="28">
        <f>IF(P$13&gt;1,"未定",ROUND(((P$9-SUM(C$9:C344))*P$14/100)/12,0))</f>
        <v>0</v>
      </c>
      <c r="F345" s="29">
        <f t="shared" si="24"/>
        <v>0</v>
      </c>
      <c r="G345" s="146" t="s">
        <v>88</v>
      </c>
      <c r="H345" s="147"/>
      <c r="I345" s="30"/>
      <c r="J345" s="30"/>
      <c r="K345" s="30"/>
      <c r="L345" s="30"/>
      <c r="M345" s="32">
        <f t="shared" si="26"/>
        <v>0</v>
      </c>
      <c r="N345" s="43"/>
      <c r="X345" s="11"/>
      <c r="Y345" s="11"/>
      <c r="Z345" s="11"/>
      <c r="AA345" s="12"/>
    </row>
    <row r="346" spans="1:27" s="13" customFormat="1" ht="18.75" customHeight="1" x14ac:dyDescent="0.15">
      <c r="A346" s="34">
        <f t="shared" si="27"/>
        <v>0</v>
      </c>
      <c r="B346" s="35">
        <f t="shared" si="25"/>
        <v>0</v>
      </c>
      <c r="C346" s="36">
        <f>IF(($P$9-SUM($C$9:C345))&gt;0,$AA$9,0)</f>
        <v>0</v>
      </c>
      <c r="D346" s="37">
        <f>IF(($P$10-SUM($D$9:D345))&gt;0,$AA$10,0)</f>
        <v>0</v>
      </c>
      <c r="E346" s="38">
        <f>IF(P$13&gt;1,"未定",ROUND(((P$9-SUM(C$9:C345))*P$14/100)/12,0))</f>
        <v>0</v>
      </c>
      <c r="F346" s="39">
        <f t="shared" si="24"/>
        <v>0</v>
      </c>
      <c r="G346" s="148"/>
      <c r="H346" s="149"/>
      <c r="I346" s="40"/>
      <c r="J346" s="40"/>
      <c r="K346" s="40"/>
      <c r="L346" s="40"/>
      <c r="M346" s="41">
        <f t="shared" si="26"/>
        <v>0</v>
      </c>
      <c r="N346" s="43"/>
      <c r="X346" s="11"/>
      <c r="Y346" s="11"/>
      <c r="Z346" s="11"/>
      <c r="AA346" s="12"/>
    </row>
    <row r="347" spans="1:27" s="13" customFormat="1" ht="18.75" customHeight="1" x14ac:dyDescent="0.15">
      <c r="A347" s="34">
        <f t="shared" si="27"/>
        <v>0</v>
      </c>
      <c r="B347" s="35">
        <f t="shared" si="25"/>
        <v>0</v>
      </c>
      <c r="C347" s="36">
        <f>IF(($P$9-SUM($C$9:C346))&gt;0,$AA$9,0)</f>
        <v>0</v>
      </c>
      <c r="D347" s="37">
        <f>IF(($P$10-SUM($D$9:D346))&gt;0,$AA$10,0)</f>
        <v>0</v>
      </c>
      <c r="E347" s="38">
        <f>IF(P$13&gt;1,"未定",ROUND(((P$9-SUM(C$9:C346))*P$14/100)/12,0))</f>
        <v>0</v>
      </c>
      <c r="F347" s="39">
        <f t="shared" si="24"/>
        <v>0</v>
      </c>
      <c r="G347" s="148"/>
      <c r="H347" s="149"/>
      <c r="I347" s="40"/>
      <c r="J347" s="40"/>
      <c r="K347" s="40"/>
      <c r="L347" s="40"/>
      <c r="M347" s="41">
        <f t="shared" si="26"/>
        <v>0</v>
      </c>
      <c r="N347" s="43"/>
      <c r="X347" s="11"/>
      <c r="Y347" s="11"/>
      <c r="Z347" s="11"/>
      <c r="AA347" s="12"/>
    </row>
    <row r="348" spans="1:27" s="13" customFormat="1" ht="18.75" customHeight="1" x14ac:dyDescent="0.15">
      <c r="A348" s="34">
        <f t="shared" si="27"/>
        <v>0</v>
      </c>
      <c r="B348" s="35">
        <f t="shared" si="25"/>
        <v>0</v>
      </c>
      <c r="C348" s="36">
        <f>IF(($P$9-SUM($C$9:C347))&gt;0,$AA$9,0)</f>
        <v>0</v>
      </c>
      <c r="D348" s="37">
        <f>IF(($P$10-SUM($D$9:D347))&gt;0,$AA$10,0)</f>
        <v>0</v>
      </c>
      <c r="E348" s="38">
        <f>IF(P$13&gt;1,"未定",ROUND(((P$9-SUM(C$9:C347))*P$14/100)/12,0))</f>
        <v>0</v>
      </c>
      <c r="F348" s="39">
        <f t="shared" si="24"/>
        <v>0</v>
      </c>
      <c r="G348" s="148"/>
      <c r="H348" s="149"/>
      <c r="I348" s="40"/>
      <c r="J348" s="40"/>
      <c r="K348" s="40"/>
      <c r="L348" s="40"/>
      <c r="M348" s="41">
        <f t="shared" si="26"/>
        <v>0</v>
      </c>
      <c r="N348" s="43"/>
      <c r="X348" s="11"/>
      <c r="Y348" s="11"/>
      <c r="Z348" s="11"/>
      <c r="AA348" s="12"/>
    </row>
    <row r="349" spans="1:27" s="13" customFormat="1" ht="18.75" customHeight="1" x14ac:dyDescent="0.15">
      <c r="A349" s="34">
        <f t="shared" si="27"/>
        <v>0</v>
      </c>
      <c r="B349" s="35">
        <f t="shared" si="25"/>
        <v>0</v>
      </c>
      <c r="C349" s="36">
        <f>IF(($P$9-SUM($C$9:C348))&gt;0,$AA$9,0)</f>
        <v>0</v>
      </c>
      <c r="D349" s="37">
        <f>IF(($P$10-SUM($D$9:D348))&gt;0,$AA$10,0)</f>
        <v>0</v>
      </c>
      <c r="E349" s="38">
        <f>IF(P$13&gt;1,"未定",ROUND(((P$9-SUM(C$9:C348))*P$14/100)/12,0))</f>
        <v>0</v>
      </c>
      <c r="F349" s="39">
        <f t="shared" si="24"/>
        <v>0</v>
      </c>
      <c r="G349" s="148"/>
      <c r="H349" s="149"/>
      <c r="I349" s="40"/>
      <c r="J349" s="40"/>
      <c r="K349" s="40"/>
      <c r="L349" s="40"/>
      <c r="M349" s="41">
        <f t="shared" si="26"/>
        <v>0</v>
      </c>
      <c r="N349" s="43"/>
      <c r="X349" s="11"/>
      <c r="Y349" s="11"/>
      <c r="Z349" s="11"/>
      <c r="AA349" s="12"/>
    </row>
    <row r="350" spans="1:27" s="13" customFormat="1" ht="18.75" customHeight="1" x14ac:dyDescent="0.15">
      <c r="A350" s="34">
        <f t="shared" si="27"/>
        <v>0</v>
      </c>
      <c r="B350" s="35">
        <f t="shared" si="25"/>
        <v>0</v>
      </c>
      <c r="C350" s="36">
        <f>IF(($P$9-SUM($C$9:C349))&gt;0,$AA$9,0)</f>
        <v>0</v>
      </c>
      <c r="D350" s="37">
        <f>IF(($P$10-SUM($D$9:D349))&gt;0,$AA$10,0)</f>
        <v>0</v>
      </c>
      <c r="E350" s="38">
        <f>IF(P$13&gt;1,"未定",ROUND(((P$9-SUM(C$9:C349))*P$14/100)/12,0))</f>
        <v>0</v>
      </c>
      <c r="F350" s="39">
        <f t="shared" si="24"/>
        <v>0</v>
      </c>
      <c r="G350" s="148"/>
      <c r="H350" s="149"/>
      <c r="I350" s="40"/>
      <c r="J350" s="40"/>
      <c r="K350" s="40"/>
      <c r="L350" s="40"/>
      <c r="M350" s="41">
        <f t="shared" si="26"/>
        <v>0</v>
      </c>
      <c r="N350" s="43"/>
      <c r="X350" s="11"/>
      <c r="Y350" s="11"/>
      <c r="Z350" s="11"/>
      <c r="AA350" s="12"/>
    </row>
    <row r="351" spans="1:27" s="13" customFormat="1" ht="18.75" customHeight="1" x14ac:dyDescent="0.15">
      <c r="A351" s="34">
        <f t="shared" si="27"/>
        <v>0</v>
      </c>
      <c r="B351" s="35">
        <f t="shared" si="25"/>
        <v>0</v>
      </c>
      <c r="C351" s="36">
        <f>IF(($P$9-SUM($C$9:C350))&gt;0,$AA$9,0)</f>
        <v>0</v>
      </c>
      <c r="D351" s="37">
        <f>IF(($P$10-SUM($D$9:D350))&gt;0,$AA$10,0)</f>
        <v>0</v>
      </c>
      <c r="E351" s="38">
        <f>IF(P$13&gt;1,"未定",ROUND(((P$9-SUM(C$9:C350))*P$14/100)/12,0))</f>
        <v>0</v>
      </c>
      <c r="F351" s="39">
        <f t="shared" si="24"/>
        <v>0</v>
      </c>
      <c r="G351" s="148"/>
      <c r="H351" s="149"/>
      <c r="I351" s="40"/>
      <c r="J351" s="40"/>
      <c r="K351" s="40"/>
      <c r="L351" s="40"/>
      <c r="M351" s="41">
        <f t="shared" si="26"/>
        <v>0</v>
      </c>
      <c r="N351" s="43"/>
      <c r="X351" s="11"/>
      <c r="Y351" s="11"/>
      <c r="Z351" s="11"/>
      <c r="AA351" s="12"/>
    </row>
    <row r="352" spans="1:27" s="13" customFormat="1" ht="18.75" customHeight="1" x14ac:dyDescent="0.15">
      <c r="A352" s="34">
        <f t="shared" si="27"/>
        <v>0</v>
      </c>
      <c r="B352" s="35">
        <f t="shared" si="25"/>
        <v>0</v>
      </c>
      <c r="C352" s="36">
        <f>IF(($P$9-SUM($C$9:C351))&gt;0,$AA$9,0)</f>
        <v>0</v>
      </c>
      <c r="D352" s="37">
        <f>IF(($P$10-SUM($D$9:D351))&gt;0,$AA$10,0)</f>
        <v>0</v>
      </c>
      <c r="E352" s="38">
        <f>IF(P$13&gt;1,"未定",ROUND(((P$9-SUM(C$9:C351))*P$14/100)/12,0))</f>
        <v>0</v>
      </c>
      <c r="F352" s="39">
        <f t="shared" si="24"/>
        <v>0</v>
      </c>
      <c r="G352" s="148"/>
      <c r="H352" s="149"/>
      <c r="I352" s="40"/>
      <c r="J352" s="40"/>
      <c r="K352" s="40"/>
      <c r="L352" s="40"/>
      <c r="M352" s="41">
        <f t="shared" si="26"/>
        <v>0</v>
      </c>
      <c r="N352" s="43"/>
      <c r="X352" s="11"/>
      <c r="Y352" s="11"/>
      <c r="Z352" s="11"/>
      <c r="AA352" s="12"/>
    </row>
    <row r="353" spans="1:27" s="13" customFormat="1" ht="18.75" customHeight="1" x14ac:dyDescent="0.15">
      <c r="A353" s="34">
        <f t="shared" si="27"/>
        <v>0</v>
      </c>
      <c r="B353" s="35">
        <f t="shared" si="25"/>
        <v>0</v>
      </c>
      <c r="C353" s="36">
        <f>IF(($P$9-SUM($C$9:C352))&gt;0,$AA$9,0)</f>
        <v>0</v>
      </c>
      <c r="D353" s="37">
        <f>IF(($P$10-SUM($D$9:D352))&gt;0,$AA$10,0)</f>
        <v>0</v>
      </c>
      <c r="E353" s="38">
        <f>IF(P$13&gt;1,"未定",ROUND(((P$9-SUM(C$9:C352))*P$14/100)/12,0))</f>
        <v>0</v>
      </c>
      <c r="F353" s="39">
        <f t="shared" si="24"/>
        <v>0</v>
      </c>
      <c r="G353" s="148"/>
      <c r="H353" s="149"/>
      <c r="I353" s="40"/>
      <c r="J353" s="40"/>
      <c r="K353" s="40"/>
      <c r="L353" s="40"/>
      <c r="M353" s="41">
        <f t="shared" si="26"/>
        <v>0</v>
      </c>
      <c r="N353" s="43"/>
      <c r="X353" s="11"/>
      <c r="Y353" s="11"/>
      <c r="Z353" s="11"/>
      <c r="AA353" s="12"/>
    </row>
    <row r="354" spans="1:27" s="13" customFormat="1" ht="18.75" customHeight="1" x14ac:dyDescent="0.15">
      <c r="A354" s="34">
        <f t="shared" si="27"/>
        <v>0</v>
      </c>
      <c r="B354" s="35">
        <f t="shared" si="25"/>
        <v>0</v>
      </c>
      <c r="C354" s="36">
        <f>IF(($P$9-SUM($C$9:C353))&gt;0,$AA$9,0)</f>
        <v>0</v>
      </c>
      <c r="D354" s="37">
        <f>IF(($P$10-SUM($D$9:D353))&gt;0,$AA$10,0)</f>
        <v>0</v>
      </c>
      <c r="E354" s="38">
        <f>IF(P$13&gt;1,"未定",ROUND(((P$9-SUM(C$9:C353))*P$14/100)/12,0))</f>
        <v>0</v>
      </c>
      <c r="F354" s="39">
        <f t="shared" si="24"/>
        <v>0</v>
      </c>
      <c r="G354" s="44" t="s">
        <v>15</v>
      </c>
      <c r="H354" s="80">
        <f>IF(P$13&gt;1,"未定",SUM(F345:F356))</f>
        <v>0</v>
      </c>
      <c r="I354" s="40"/>
      <c r="J354" s="40"/>
      <c r="K354" s="40"/>
      <c r="L354" s="40"/>
      <c r="M354" s="41">
        <f t="shared" si="26"/>
        <v>0</v>
      </c>
      <c r="N354" s="43"/>
      <c r="X354" s="11"/>
      <c r="Y354" s="11"/>
      <c r="Z354" s="11"/>
      <c r="AA354" s="12"/>
    </row>
    <row r="355" spans="1:27" s="13" customFormat="1" ht="18.75" customHeight="1" x14ac:dyDescent="0.15">
      <c r="A355" s="34">
        <f t="shared" si="27"/>
        <v>0</v>
      </c>
      <c r="B355" s="35">
        <f t="shared" si="25"/>
        <v>0</v>
      </c>
      <c r="C355" s="36">
        <f>IF(($P$9-SUM($C$9:C354))&gt;0,$AA$9,0)</f>
        <v>0</v>
      </c>
      <c r="D355" s="37">
        <f>IF(($P$10-SUM($D$9:D354))&gt;0,$AA$10,0)</f>
        <v>0</v>
      </c>
      <c r="E355" s="38">
        <f>IF(P$13&gt;1,"未定",ROUND(((P$9-SUM(C$9:C354))*P$14/100)/12,0))</f>
        <v>0</v>
      </c>
      <c r="F355" s="39">
        <f t="shared" si="24"/>
        <v>0</v>
      </c>
      <c r="G355" s="48" t="s">
        <v>47</v>
      </c>
      <c r="H355" s="49">
        <f>SUM(B345:B356)</f>
        <v>0</v>
      </c>
      <c r="I355" s="40"/>
      <c r="J355" s="40"/>
      <c r="K355" s="40"/>
      <c r="L355" s="40"/>
      <c r="M355" s="41">
        <f t="shared" si="26"/>
        <v>0</v>
      </c>
      <c r="N355" s="43"/>
      <c r="X355" s="11"/>
      <c r="Y355" s="11"/>
      <c r="Z355" s="11"/>
      <c r="AA355" s="12"/>
    </row>
    <row r="356" spans="1:27" s="13" customFormat="1" ht="18.75" customHeight="1" x14ac:dyDescent="0.15">
      <c r="A356" s="55">
        <f t="shared" si="27"/>
        <v>0</v>
      </c>
      <c r="B356" s="56">
        <f t="shared" si="25"/>
        <v>0</v>
      </c>
      <c r="C356" s="57">
        <f>IF(($P$9-SUM($C$9:C355))&gt;0,$AA$9,0)</f>
        <v>0</v>
      </c>
      <c r="D356" s="58">
        <f>IF(($P$10-SUM($D$9:D355))&gt;0,$AA$10,0)</f>
        <v>0</v>
      </c>
      <c r="E356" s="59">
        <f>IF(P$13&gt;1,"未定",ROUND(((P$9-SUM(C$9:C355))*P$14/100)/12,0))</f>
        <v>0</v>
      </c>
      <c r="F356" s="60">
        <f t="shared" si="24"/>
        <v>0</v>
      </c>
      <c r="G356" s="61" t="s">
        <v>50</v>
      </c>
      <c r="H356" s="62">
        <f>IF(P$13&gt;1,"未定",SUM(E345:E356))</f>
        <v>0</v>
      </c>
      <c r="I356" s="63"/>
      <c r="J356" s="63"/>
      <c r="K356" s="63"/>
      <c r="L356" s="63"/>
      <c r="M356" s="64">
        <f t="shared" si="26"/>
        <v>0</v>
      </c>
      <c r="N356" s="43"/>
      <c r="X356" s="11"/>
      <c r="Y356" s="11"/>
      <c r="Z356" s="11"/>
      <c r="AA356" s="12"/>
    </row>
    <row r="357" spans="1:27" s="13" customFormat="1" ht="18.75" customHeight="1" x14ac:dyDescent="0.15">
      <c r="A357" s="24">
        <f t="shared" si="27"/>
        <v>0</v>
      </c>
      <c r="B357" s="25">
        <f t="shared" si="25"/>
        <v>0</v>
      </c>
      <c r="C357" s="26">
        <f>IF(($P$9-SUM($C$9:C296))&gt;0,$AA$9,0)</f>
        <v>0</v>
      </c>
      <c r="D357" s="27">
        <f>IF(($P$10-SUM($D$9:D296))&gt;0,$AA$10,0)</f>
        <v>0</v>
      </c>
      <c r="E357" s="28">
        <f>IF(P$13&gt;1,"未定",ROUND(((P$9-SUM(C$9:C356))*P$14/100)/12,0))</f>
        <v>0</v>
      </c>
      <c r="F357" s="29">
        <f t="shared" si="24"/>
        <v>0</v>
      </c>
      <c r="G357" s="146" t="s">
        <v>89</v>
      </c>
      <c r="H357" s="147"/>
      <c r="I357" s="30"/>
      <c r="J357" s="30"/>
      <c r="K357" s="30"/>
      <c r="L357" s="30"/>
      <c r="M357" s="32">
        <f t="shared" si="26"/>
        <v>0</v>
      </c>
      <c r="N357" s="43"/>
      <c r="X357" s="11"/>
      <c r="Y357" s="11"/>
      <c r="Z357" s="11"/>
      <c r="AA357" s="12"/>
    </row>
    <row r="358" spans="1:27" s="13" customFormat="1" ht="18.75" customHeight="1" x14ac:dyDescent="0.15">
      <c r="A358" s="34">
        <f t="shared" si="27"/>
        <v>0</v>
      </c>
      <c r="B358" s="35">
        <f t="shared" si="25"/>
        <v>0</v>
      </c>
      <c r="C358" s="36">
        <f>IF(($P$9-SUM($C$9:C357))&gt;0,$AA$9,0)</f>
        <v>0</v>
      </c>
      <c r="D358" s="37">
        <f>IF(($P$10-SUM($D$9:D357))&gt;0,$AA$10,0)</f>
        <v>0</v>
      </c>
      <c r="E358" s="38">
        <f>IF(P$13&gt;1,"未定",ROUND(((P$9-SUM(C$9:C357))*P$14/100)/12,0))</f>
        <v>0</v>
      </c>
      <c r="F358" s="39">
        <f t="shared" si="24"/>
        <v>0</v>
      </c>
      <c r="G358" s="148"/>
      <c r="H358" s="149"/>
      <c r="I358" s="40"/>
      <c r="J358" s="40"/>
      <c r="K358" s="40"/>
      <c r="L358" s="40"/>
      <c r="M358" s="41">
        <f t="shared" si="26"/>
        <v>0</v>
      </c>
      <c r="N358" s="43"/>
      <c r="X358" s="11"/>
      <c r="Y358" s="11"/>
      <c r="Z358" s="11"/>
      <c r="AA358" s="12"/>
    </row>
    <row r="359" spans="1:27" s="13" customFormat="1" ht="18.75" customHeight="1" x14ac:dyDescent="0.15">
      <c r="A359" s="34">
        <f t="shared" si="27"/>
        <v>0</v>
      </c>
      <c r="B359" s="35">
        <f t="shared" si="25"/>
        <v>0</v>
      </c>
      <c r="C359" s="36">
        <f>IF(($P$9-SUM($C$9:C358))&gt;0,$AA$9,0)</f>
        <v>0</v>
      </c>
      <c r="D359" s="37">
        <f>IF(($P$10-SUM($D$9:D358))&gt;0,$AA$10,0)</f>
        <v>0</v>
      </c>
      <c r="E359" s="38">
        <f>IF(P$13&gt;1,"未定",ROUND(((P$9-SUM(C$9:C358))*P$14/100)/12,0))</f>
        <v>0</v>
      </c>
      <c r="F359" s="39">
        <f t="shared" si="24"/>
        <v>0</v>
      </c>
      <c r="G359" s="148"/>
      <c r="H359" s="149"/>
      <c r="I359" s="40"/>
      <c r="J359" s="40"/>
      <c r="K359" s="40"/>
      <c r="L359" s="40"/>
      <c r="M359" s="41">
        <f t="shared" si="26"/>
        <v>0</v>
      </c>
      <c r="N359" s="43"/>
      <c r="X359" s="11"/>
      <c r="Y359" s="11"/>
      <c r="Z359" s="11"/>
      <c r="AA359" s="12"/>
    </row>
    <row r="360" spans="1:27" s="13" customFormat="1" ht="18.75" customHeight="1" x14ac:dyDescent="0.15">
      <c r="A360" s="34">
        <f t="shared" si="27"/>
        <v>0</v>
      </c>
      <c r="B360" s="35">
        <f t="shared" si="25"/>
        <v>0</v>
      </c>
      <c r="C360" s="36">
        <f>IF(($P$9-SUM($C$9:C359))&gt;0,$AA$9,0)</f>
        <v>0</v>
      </c>
      <c r="D360" s="37">
        <f>IF(($P$10-SUM($D$9:D359))&gt;0,$AA$10,0)</f>
        <v>0</v>
      </c>
      <c r="E360" s="38">
        <f>IF(P$13&gt;1,"未定",ROUND(((P$9-SUM(C$9:C359))*P$14/100)/12,0))</f>
        <v>0</v>
      </c>
      <c r="F360" s="39">
        <f t="shared" si="24"/>
        <v>0</v>
      </c>
      <c r="G360" s="148"/>
      <c r="H360" s="149"/>
      <c r="I360" s="40"/>
      <c r="J360" s="40"/>
      <c r="K360" s="40"/>
      <c r="L360" s="40"/>
      <c r="M360" s="41">
        <f t="shared" si="26"/>
        <v>0</v>
      </c>
      <c r="N360" s="43"/>
      <c r="X360" s="11"/>
      <c r="Y360" s="11"/>
      <c r="Z360" s="11"/>
      <c r="AA360" s="12"/>
    </row>
    <row r="361" spans="1:27" s="13" customFormat="1" ht="18.75" customHeight="1" x14ac:dyDescent="0.15">
      <c r="A361" s="34">
        <f t="shared" si="27"/>
        <v>0</v>
      </c>
      <c r="B361" s="35">
        <f t="shared" si="25"/>
        <v>0</v>
      </c>
      <c r="C361" s="36">
        <f>IF(($P$9-SUM($C$9:C360))&gt;0,$AA$9,0)</f>
        <v>0</v>
      </c>
      <c r="D361" s="37">
        <f>IF(($P$10-SUM($D$9:D360))&gt;0,$AA$10,0)</f>
        <v>0</v>
      </c>
      <c r="E361" s="38">
        <f>IF(P$13&gt;1,"未定",ROUND(((P$9-SUM(C$9:C360))*P$14/100)/12,0))</f>
        <v>0</v>
      </c>
      <c r="F361" s="39">
        <f t="shared" si="24"/>
        <v>0</v>
      </c>
      <c r="G361" s="148"/>
      <c r="H361" s="149"/>
      <c r="I361" s="40"/>
      <c r="J361" s="40"/>
      <c r="K361" s="40"/>
      <c r="L361" s="40"/>
      <c r="M361" s="41">
        <f t="shared" si="26"/>
        <v>0</v>
      </c>
      <c r="N361" s="43"/>
      <c r="X361" s="11"/>
      <c r="Y361" s="11"/>
      <c r="Z361" s="11"/>
      <c r="AA361" s="12"/>
    </row>
    <row r="362" spans="1:27" s="13" customFormat="1" ht="18.75" customHeight="1" x14ac:dyDescent="0.15">
      <c r="A362" s="34">
        <f t="shared" si="27"/>
        <v>0</v>
      </c>
      <c r="B362" s="35">
        <f t="shared" si="25"/>
        <v>0</v>
      </c>
      <c r="C362" s="36">
        <f>IF(($P$9-SUM($C$9:C361))&gt;0,$AA$9,0)</f>
        <v>0</v>
      </c>
      <c r="D362" s="37">
        <f>IF(($P$10-SUM($D$9:D361))&gt;0,$AA$10,0)</f>
        <v>0</v>
      </c>
      <c r="E362" s="38">
        <f>IF(P$13&gt;1,"未定",ROUND(((P$9-SUM(C$9:C361))*P$14/100)/12,0))</f>
        <v>0</v>
      </c>
      <c r="F362" s="39">
        <f t="shared" si="24"/>
        <v>0</v>
      </c>
      <c r="G362" s="148"/>
      <c r="H362" s="149"/>
      <c r="I362" s="40"/>
      <c r="J362" s="40"/>
      <c r="K362" s="40"/>
      <c r="L362" s="40"/>
      <c r="M362" s="41">
        <f t="shared" si="26"/>
        <v>0</v>
      </c>
      <c r="N362" s="43"/>
      <c r="X362" s="11"/>
      <c r="Y362" s="11"/>
      <c r="Z362" s="11"/>
      <c r="AA362" s="12"/>
    </row>
    <row r="363" spans="1:27" s="13" customFormat="1" ht="18.75" customHeight="1" x14ac:dyDescent="0.15">
      <c r="A363" s="34">
        <f t="shared" si="27"/>
        <v>0</v>
      </c>
      <c r="B363" s="35">
        <f t="shared" si="25"/>
        <v>0</v>
      </c>
      <c r="C363" s="36">
        <f>IF(($P$9-SUM($C$9:C362))&gt;0,$AA$9,0)</f>
        <v>0</v>
      </c>
      <c r="D363" s="37">
        <f>IF(($P$10-SUM($D$9:D362))&gt;0,$AA$10,0)</f>
        <v>0</v>
      </c>
      <c r="E363" s="38">
        <f>IF(P$13&gt;1,"未定",ROUND(((P$9-SUM(C$9:C362))*P$14/100)/12,0))</f>
        <v>0</v>
      </c>
      <c r="F363" s="39">
        <f t="shared" si="24"/>
        <v>0</v>
      </c>
      <c r="G363" s="148"/>
      <c r="H363" s="149"/>
      <c r="I363" s="40"/>
      <c r="J363" s="40"/>
      <c r="K363" s="40"/>
      <c r="L363" s="40"/>
      <c r="M363" s="41">
        <f t="shared" si="26"/>
        <v>0</v>
      </c>
      <c r="N363" s="43"/>
      <c r="X363" s="11"/>
      <c r="Y363" s="11"/>
      <c r="Z363" s="11"/>
      <c r="AA363" s="12"/>
    </row>
    <row r="364" spans="1:27" s="13" customFormat="1" ht="18.75" customHeight="1" x14ac:dyDescent="0.15">
      <c r="A364" s="34">
        <f t="shared" si="27"/>
        <v>0</v>
      </c>
      <c r="B364" s="35">
        <f t="shared" si="25"/>
        <v>0</v>
      </c>
      <c r="C364" s="36">
        <f>IF(($P$9-SUM($C$9:C363))&gt;0,$AA$9,0)</f>
        <v>0</v>
      </c>
      <c r="D364" s="37">
        <f>IF(($P$10-SUM($D$9:D363))&gt;0,$AA$10,0)</f>
        <v>0</v>
      </c>
      <c r="E364" s="38">
        <f>IF(P$13&gt;1,"未定",ROUND(((P$9-SUM(C$9:C363))*P$14/100)/12,0))</f>
        <v>0</v>
      </c>
      <c r="F364" s="39">
        <f t="shared" si="24"/>
        <v>0</v>
      </c>
      <c r="G364" s="148"/>
      <c r="H364" s="149"/>
      <c r="I364" s="40"/>
      <c r="J364" s="40"/>
      <c r="K364" s="40"/>
      <c r="L364" s="40"/>
      <c r="M364" s="41">
        <f t="shared" si="26"/>
        <v>0</v>
      </c>
      <c r="N364" s="43"/>
      <c r="X364" s="11"/>
      <c r="Y364" s="11"/>
      <c r="Z364" s="11"/>
      <c r="AA364" s="12"/>
    </row>
    <row r="365" spans="1:27" s="13" customFormat="1" ht="18.75" customHeight="1" x14ac:dyDescent="0.15">
      <c r="A365" s="34">
        <f t="shared" si="27"/>
        <v>0</v>
      </c>
      <c r="B365" s="35">
        <f t="shared" si="25"/>
        <v>0</v>
      </c>
      <c r="C365" s="36">
        <f>IF(($P$9-SUM($C$9:C364))&gt;0,$AA$9,0)</f>
        <v>0</v>
      </c>
      <c r="D365" s="37">
        <f>IF(($P$10-SUM($D$9:D364))&gt;0,$AA$10,0)</f>
        <v>0</v>
      </c>
      <c r="E365" s="38">
        <f>IF(P$13&gt;1,"未定",ROUND(((P$9-SUM(C$9:C364))*P$14/100)/12,0))</f>
        <v>0</v>
      </c>
      <c r="F365" s="39">
        <f t="shared" si="24"/>
        <v>0</v>
      </c>
      <c r="G365" s="148"/>
      <c r="H365" s="149"/>
      <c r="I365" s="40"/>
      <c r="J365" s="40"/>
      <c r="K365" s="40"/>
      <c r="L365" s="40"/>
      <c r="M365" s="41">
        <f t="shared" si="26"/>
        <v>0</v>
      </c>
      <c r="N365" s="43"/>
      <c r="X365" s="11"/>
      <c r="Y365" s="11"/>
      <c r="Z365" s="11"/>
      <c r="AA365" s="12"/>
    </row>
    <row r="366" spans="1:27" s="13" customFormat="1" ht="18.75" customHeight="1" x14ac:dyDescent="0.15">
      <c r="A366" s="34">
        <f t="shared" si="27"/>
        <v>0</v>
      </c>
      <c r="B366" s="35">
        <f t="shared" si="25"/>
        <v>0</v>
      </c>
      <c r="C366" s="36">
        <f>IF(($P$9-SUM($C$9:C365))&gt;0,$AA$9,0)</f>
        <v>0</v>
      </c>
      <c r="D366" s="37">
        <f>IF(($P$10-SUM($D$9:D365))&gt;0,$AA$10,0)</f>
        <v>0</v>
      </c>
      <c r="E366" s="38">
        <f>IF(P$13&gt;1,"未定",ROUND(((P$9-SUM(C$9:C365))*P$14/100)/12,0))</f>
        <v>0</v>
      </c>
      <c r="F366" s="39">
        <f t="shared" si="24"/>
        <v>0</v>
      </c>
      <c r="G366" s="44" t="s">
        <v>15</v>
      </c>
      <c r="H366" s="80">
        <f>IF(P$13&gt;1,"未定",SUM(F357:F368))</f>
        <v>0</v>
      </c>
      <c r="I366" s="40"/>
      <c r="J366" s="40"/>
      <c r="K366" s="40"/>
      <c r="L366" s="40"/>
      <c r="M366" s="41">
        <f t="shared" si="26"/>
        <v>0</v>
      </c>
      <c r="N366" s="43"/>
      <c r="X366" s="11"/>
      <c r="Y366" s="11"/>
      <c r="Z366" s="11"/>
      <c r="AA366" s="12"/>
    </row>
    <row r="367" spans="1:27" s="13" customFormat="1" ht="18.75" customHeight="1" x14ac:dyDescent="0.15">
      <c r="A367" s="34">
        <f t="shared" si="27"/>
        <v>0</v>
      </c>
      <c r="B367" s="35">
        <f t="shared" si="25"/>
        <v>0</v>
      </c>
      <c r="C367" s="36">
        <f>IF(($P$9-SUM($C$9:C366))&gt;0,$AA$9,0)</f>
        <v>0</v>
      </c>
      <c r="D367" s="37">
        <f>IF(($P$10-SUM($D$9:D366))&gt;0,$AA$10,0)</f>
        <v>0</v>
      </c>
      <c r="E367" s="38">
        <f>IF(P$13&gt;1,"未定",ROUND(((P$9-SUM(C$9:C366))*P$14/100)/12,0))</f>
        <v>0</v>
      </c>
      <c r="F367" s="39">
        <f t="shared" si="24"/>
        <v>0</v>
      </c>
      <c r="G367" s="48" t="s">
        <v>47</v>
      </c>
      <c r="H367" s="49">
        <f>SUM(B357:B368)</f>
        <v>0</v>
      </c>
      <c r="I367" s="40"/>
      <c r="J367" s="40"/>
      <c r="K367" s="40"/>
      <c r="L367" s="40"/>
      <c r="M367" s="41">
        <f t="shared" si="26"/>
        <v>0</v>
      </c>
      <c r="N367" s="43"/>
      <c r="X367" s="11"/>
      <c r="Y367" s="11"/>
      <c r="Z367" s="11"/>
      <c r="AA367" s="12"/>
    </row>
    <row r="368" spans="1:27" s="13" customFormat="1" ht="18.75" customHeight="1" x14ac:dyDescent="0.15">
      <c r="A368" s="55">
        <f t="shared" si="27"/>
        <v>0</v>
      </c>
      <c r="B368" s="56">
        <f t="shared" si="25"/>
        <v>0</v>
      </c>
      <c r="C368" s="57">
        <f>IF(($P$9-SUM($C$9:C367))&gt;0,$AA$9,0)</f>
        <v>0</v>
      </c>
      <c r="D368" s="58">
        <f>IF(($P$10-SUM($D$9:D367))&gt;0,$AA$10,0)</f>
        <v>0</v>
      </c>
      <c r="E368" s="59">
        <f>IF(P$13&gt;1,"未定",ROUND(((P$9-SUM(C$9:C367))*P$14/100)/12,0))</f>
        <v>0</v>
      </c>
      <c r="F368" s="60">
        <f t="shared" si="24"/>
        <v>0</v>
      </c>
      <c r="G368" s="61" t="s">
        <v>50</v>
      </c>
      <c r="H368" s="62">
        <f>IF(P$13&gt;1,"未定",SUM(E357:E368))</f>
        <v>0</v>
      </c>
      <c r="I368" s="63"/>
      <c r="J368" s="63"/>
      <c r="K368" s="63"/>
      <c r="L368" s="63"/>
      <c r="M368" s="64">
        <f t="shared" si="26"/>
        <v>0</v>
      </c>
      <c r="N368" s="43"/>
      <c r="X368" s="11"/>
      <c r="Y368" s="11"/>
      <c r="Z368" s="11"/>
      <c r="AA368" s="12"/>
    </row>
    <row r="369" spans="1:27" s="13" customFormat="1" ht="18.75" customHeight="1" x14ac:dyDescent="0.15">
      <c r="A369" s="81" t="s">
        <v>90</v>
      </c>
      <c r="B369" s="82">
        <f>SUM(B9:B368)</f>
        <v>0</v>
      </c>
      <c r="C369" s="83">
        <f>SUM(C9:C368)</f>
        <v>0</v>
      </c>
      <c r="D369" s="84">
        <f>SUM(D9:D368)</f>
        <v>0</v>
      </c>
      <c r="E369" s="85">
        <f>IF(P$13&gt;1,"未定",SUM(E9:E368))</f>
        <v>0</v>
      </c>
      <c r="F369" s="86">
        <f>IF(P13&gt;1,"未定",SUM(F9:F368))</f>
        <v>0</v>
      </c>
      <c r="G369" s="144">
        <f>IF(P13&gt;1,"未定",SUM(H18,H30,H42,H54,H66,H78,H90,H102,H114,H126,H138,H150,H162,H174,H186,H198,H210,H222,H234,H246,H258,H270,H282,H294,H366))</f>
        <v>0</v>
      </c>
      <c r="H369" s="145"/>
      <c r="I369" s="87">
        <f>SUM(I9:I368)</f>
        <v>0</v>
      </c>
      <c r="J369" s="86">
        <f>SUM(J9:J368)</f>
        <v>0</v>
      </c>
      <c r="K369" s="86">
        <f>SUM(K9:K368)</f>
        <v>0</v>
      </c>
      <c r="L369" s="86">
        <f>SUM(L9:L368)</f>
        <v>0</v>
      </c>
      <c r="M369" s="86">
        <f>SUM(M9:M368)</f>
        <v>0</v>
      </c>
      <c r="N369" s="43"/>
      <c r="X369" s="11"/>
      <c r="Y369" s="11"/>
      <c r="Z369" s="11"/>
      <c r="AA369" s="12"/>
    </row>
    <row r="370" spans="1:27" s="13" customFormat="1" ht="22.5" customHeight="1" x14ac:dyDescent="0.15">
      <c r="A370" s="134" t="s">
        <v>91</v>
      </c>
      <c r="B370" s="135"/>
      <c r="C370" s="136"/>
      <c r="D370" s="137"/>
      <c r="E370" s="142" t="s">
        <v>92</v>
      </c>
      <c r="F370" s="143"/>
      <c r="G370" s="144">
        <f>B369</f>
        <v>0</v>
      </c>
      <c r="H370" s="145"/>
      <c r="I370" s="88"/>
      <c r="J370" s="88"/>
      <c r="K370" s="88"/>
      <c r="L370" s="88"/>
      <c r="M370" s="85">
        <f>SUM(I370:L370)</f>
        <v>0</v>
      </c>
      <c r="N370" s="43"/>
      <c r="X370" s="11"/>
      <c r="Y370" s="11"/>
      <c r="Z370" s="11"/>
      <c r="AA370" s="12"/>
    </row>
    <row r="371" spans="1:27" s="13" customFormat="1" ht="22.5" customHeight="1" x14ac:dyDescent="0.15">
      <c r="A371" s="138"/>
      <c r="B371" s="139"/>
      <c r="C371" s="140"/>
      <c r="D371" s="141"/>
      <c r="E371" s="142" t="s">
        <v>93</v>
      </c>
      <c r="F371" s="143"/>
      <c r="G371" s="144">
        <f>E369</f>
        <v>0</v>
      </c>
      <c r="H371" s="145"/>
      <c r="I371" s="88"/>
      <c r="J371" s="88"/>
      <c r="K371" s="88"/>
      <c r="L371" s="88"/>
      <c r="M371" s="89">
        <f>SUM(I371:L371)</f>
        <v>0</v>
      </c>
      <c r="N371" s="90"/>
      <c r="X371" s="11"/>
      <c r="Y371" s="11"/>
      <c r="Z371" s="11"/>
      <c r="AA371" s="12"/>
    </row>
    <row r="372" spans="1:27" ht="5.25" customHeight="1" x14ac:dyDescent="0.15">
      <c r="O372" s="13"/>
      <c r="P372" s="13"/>
      <c r="Q372" s="13"/>
      <c r="R372" s="13"/>
      <c r="S372" s="13"/>
      <c r="T372" s="13"/>
      <c r="U372" s="13"/>
      <c r="V372" s="13"/>
    </row>
    <row r="373" spans="1:27" x14ac:dyDescent="0.15">
      <c r="A373" s="5" t="s">
        <v>94</v>
      </c>
      <c r="O373" s="13"/>
      <c r="P373" s="13"/>
      <c r="Q373" s="13"/>
      <c r="R373" s="13"/>
      <c r="S373" s="13"/>
      <c r="T373" s="13"/>
      <c r="U373" s="13"/>
      <c r="V373" s="13"/>
    </row>
    <row r="374" spans="1:27" x14ac:dyDescent="0.15">
      <c r="A374" s="5" t="s">
        <v>95</v>
      </c>
      <c r="O374" s="13"/>
      <c r="P374" s="13"/>
      <c r="Q374" s="13"/>
      <c r="R374" s="13"/>
      <c r="S374" s="13"/>
      <c r="T374" s="13"/>
      <c r="U374" s="13"/>
      <c r="V374" s="13"/>
    </row>
    <row r="375" spans="1:27" x14ac:dyDescent="0.15">
      <c r="A375" s="5" t="s">
        <v>96</v>
      </c>
      <c r="O375" s="13"/>
      <c r="P375" s="13"/>
      <c r="Q375" s="13"/>
      <c r="R375" s="13"/>
      <c r="S375" s="13"/>
      <c r="T375" s="13"/>
      <c r="U375" s="13"/>
      <c r="V375" s="13"/>
    </row>
    <row r="376" spans="1:27" x14ac:dyDescent="0.15">
      <c r="A376" s="5" t="s">
        <v>97</v>
      </c>
      <c r="O376" s="13"/>
      <c r="P376" s="13"/>
      <c r="Q376" s="13"/>
      <c r="R376" s="13"/>
      <c r="S376" s="13"/>
      <c r="T376" s="13"/>
      <c r="U376" s="13"/>
      <c r="V376" s="13"/>
    </row>
    <row r="377" spans="1:27" x14ac:dyDescent="0.15">
      <c r="A377" s="5" t="s">
        <v>98</v>
      </c>
      <c r="O377" s="13"/>
      <c r="P377" s="13"/>
      <c r="Q377" s="13"/>
      <c r="R377" s="13"/>
      <c r="S377" s="13"/>
      <c r="T377" s="13"/>
      <c r="U377" s="13"/>
      <c r="V377" s="13"/>
    </row>
    <row r="378" spans="1:27" x14ac:dyDescent="0.15">
      <c r="O378" s="13"/>
      <c r="P378" s="13"/>
      <c r="Q378" s="13"/>
      <c r="R378" s="13"/>
      <c r="S378" s="13"/>
      <c r="T378" s="13"/>
      <c r="U378" s="13"/>
      <c r="V378" s="13"/>
    </row>
    <row r="379" spans="1:27" x14ac:dyDescent="0.15">
      <c r="O379" s="92"/>
      <c r="P379" s="13"/>
      <c r="Q379" s="13"/>
      <c r="R379" s="13"/>
      <c r="S379" s="13"/>
    </row>
    <row r="380" spans="1:27" x14ac:dyDescent="0.15">
      <c r="O380" s="13"/>
      <c r="P380" s="13"/>
      <c r="Q380" s="13"/>
      <c r="S380" s="13"/>
    </row>
    <row r="381" spans="1:27" x14ac:dyDescent="0.15">
      <c r="O381" s="13"/>
      <c r="P381" s="13"/>
      <c r="Q381" s="13"/>
    </row>
    <row r="382" spans="1:27" x14ac:dyDescent="0.15">
      <c r="O382" s="13"/>
      <c r="P382" s="13"/>
      <c r="Q382" s="13"/>
    </row>
    <row r="383" spans="1:27" x14ac:dyDescent="0.15">
      <c r="O383" s="13"/>
      <c r="P383" s="13"/>
      <c r="Q383" s="13"/>
    </row>
  </sheetData>
  <mergeCells count="64">
    <mergeCell ref="A4:A8"/>
    <mergeCell ref="B4:H4"/>
    <mergeCell ref="I4:M4"/>
    <mergeCell ref="B5:D5"/>
    <mergeCell ref="F5:F8"/>
    <mergeCell ref="G5:H8"/>
    <mergeCell ref="B6:B8"/>
    <mergeCell ref="P5:Q5"/>
    <mergeCell ref="L1:M1"/>
    <mergeCell ref="C2:D2"/>
    <mergeCell ref="G2:H2"/>
    <mergeCell ref="O2:W2"/>
    <mergeCell ref="G45:H53"/>
    <mergeCell ref="E6:E8"/>
    <mergeCell ref="O6:O7"/>
    <mergeCell ref="P6:Q7"/>
    <mergeCell ref="P8:Q8"/>
    <mergeCell ref="G9:H17"/>
    <mergeCell ref="P9:Q9"/>
    <mergeCell ref="P10:Q10"/>
    <mergeCell ref="P11:Q11"/>
    <mergeCell ref="P12:Q12"/>
    <mergeCell ref="I5:I8"/>
    <mergeCell ref="J5:J8"/>
    <mergeCell ref="K5:K8"/>
    <mergeCell ref="L5:L8"/>
    <mergeCell ref="M5:M8"/>
    <mergeCell ref="P13:Q13"/>
    <mergeCell ref="P14:Q14"/>
    <mergeCell ref="O15:R17"/>
    <mergeCell ref="G21:H29"/>
    <mergeCell ref="G33:H41"/>
    <mergeCell ref="G189:H197"/>
    <mergeCell ref="G57:H65"/>
    <mergeCell ref="G69:H77"/>
    <mergeCell ref="G81:H89"/>
    <mergeCell ref="G93:H101"/>
    <mergeCell ref="G285:H293"/>
    <mergeCell ref="G105:H113"/>
    <mergeCell ref="G117:H125"/>
    <mergeCell ref="G129:H137"/>
    <mergeCell ref="G141:H149"/>
    <mergeCell ref="G153:H161"/>
    <mergeCell ref="G165:H173"/>
    <mergeCell ref="G369:H369"/>
    <mergeCell ref="G177:H185"/>
    <mergeCell ref="G333:H341"/>
    <mergeCell ref="G201:H209"/>
    <mergeCell ref="G213:H221"/>
    <mergeCell ref="G225:H233"/>
    <mergeCell ref="G237:H245"/>
    <mergeCell ref="G249:H257"/>
    <mergeCell ref="G261:H269"/>
    <mergeCell ref="G273:H281"/>
    <mergeCell ref="A370:D371"/>
    <mergeCell ref="E370:F370"/>
    <mergeCell ref="G370:H370"/>
    <mergeCell ref="E371:F371"/>
    <mergeCell ref="G371:H371"/>
    <mergeCell ref="G297:H305"/>
    <mergeCell ref="G309:H317"/>
    <mergeCell ref="G321:H329"/>
    <mergeCell ref="G345:H353"/>
    <mergeCell ref="G357:H365"/>
  </mergeCells>
  <phoneticPr fontId="3"/>
  <dataValidations count="6">
    <dataValidation type="custom" allowBlank="1" showInputMessage="1" showErrorMessage="1" promptTitle="ご確認ください" prompt="「無利子分」の入力は、借入金算出内訳で無利子分の借入金を算出した場合に限ります。" sqref="P10:Q10">
      <formula1>P10&lt;=P8</formula1>
    </dataValidation>
    <dataValidation type="whole" allowBlank="1" showInputMessage="1" showErrorMessage="1" promptTitle="入力上の注意" prompt="据置期間の上限は、施設種類及び償還期間により異なりますのでご注意ください。" sqref="P12:Q12">
      <formula1>3</formula1>
      <formula2>36</formula2>
    </dataValidation>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Q13">
      <formula1>$Y$13:$Z$13</formula1>
    </dataValidation>
    <dataValidation allowBlank="1" showInputMessage="1" showErrorMessage="1" promptTitle="特養ﾕﾆｯﾄの有無" prompt="今次計画において、特養ﾕﾆｯﾄの整備を行なう場合は、「1」を入力してください。" sqref="P6:Q7"/>
    <dataValidation type="list" allowBlank="1" showInputMessage="1" showErrorMessage="1" sqref="P5:Q5">
      <formula1>$Y$5:$Z$5</formula1>
    </dataValidation>
    <dataValidation type="whole" allowBlank="1" showInputMessage="1" showErrorMessage="1" promptTitle="入力上の注意" prompt="償還期間の上限は、施設種類、建物構造及び借入申込額により異なりますのでご注意ください。" sqref="P11:Q11">
      <formula1>1</formula1>
      <formula2>30</formula2>
    </dataValidation>
  </dataValidations>
  <pageMargins left="0.59055118110236227" right="0.19685039370078741" top="0.6692913385826772" bottom="0.39370078740157483" header="0.39370078740157483" footer="0.31496062992125984"/>
  <pageSetup paperSize="9" scale="98" fitToHeight="0" orientation="portrait" blackAndWhite="1" r:id="rId1"/>
  <headerFooter alignWithMargins="0">
    <oddFooter>&amp;C&amp;"ＭＳ ゴシック,標準"&amp;P/&amp;N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97"/>
  <sheetViews>
    <sheetView workbookViewId="0">
      <selection activeCell="A93" sqref="A93:M97"/>
    </sheetView>
  </sheetViews>
  <sheetFormatPr defaultRowHeight="13.5" x14ac:dyDescent="0.15"/>
  <cols>
    <col min="1" max="1" width="5" style="2" customWidth="1"/>
    <col min="2" max="2" width="8.625" style="2" customWidth="1"/>
    <col min="3" max="4" width="7.125" style="2" customWidth="1"/>
    <col min="5" max="5" width="8.125" style="2" customWidth="1"/>
    <col min="6" max="6" width="8.625" style="2" customWidth="1"/>
    <col min="7" max="7" width="9.375" style="2" customWidth="1"/>
    <col min="8" max="12" width="8.625" style="2" customWidth="1"/>
    <col min="13" max="13" width="3.75" style="91" customWidth="1"/>
    <col min="14" max="14" width="14.375" style="2" customWidth="1"/>
    <col min="15" max="20" width="9" style="2"/>
    <col min="21" max="23" width="9" style="4"/>
    <col min="24" max="24" width="9" style="5"/>
    <col min="25" max="16384" width="9" style="2"/>
  </cols>
  <sheetData>
    <row r="1" spans="1:24" ht="21.75" customHeight="1" x14ac:dyDescent="0.2">
      <c r="A1" s="1" t="s">
        <v>99</v>
      </c>
      <c r="K1" s="170" t="s">
        <v>100</v>
      </c>
      <c r="L1" s="171"/>
      <c r="M1" s="3"/>
    </row>
    <row r="2" spans="1:24" ht="21.75" customHeight="1" x14ac:dyDescent="0.2">
      <c r="A2" s="1"/>
      <c r="K2" s="3"/>
      <c r="L2" s="3"/>
      <c r="M2" s="3"/>
    </row>
    <row r="3" spans="1:24" x14ac:dyDescent="0.15">
      <c r="L3" s="6" t="s">
        <v>6</v>
      </c>
      <c r="M3" s="9"/>
    </row>
    <row r="4" spans="1:24" s="13" customFormat="1" ht="27" customHeight="1" x14ac:dyDescent="0.15">
      <c r="A4" s="166" t="s">
        <v>7</v>
      </c>
      <c r="B4" s="142" t="s">
        <v>8</v>
      </c>
      <c r="C4" s="185"/>
      <c r="D4" s="185"/>
      <c r="E4" s="185"/>
      <c r="F4" s="185"/>
      <c r="G4" s="186"/>
      <c r="H4" s="185" t="s">
        <v>9</v>
      </c>
      <c r="I4" s="185"/>
      <c r="J4" s="185"/>
      <c r="K4" s="185"/>
      <c r="L4" s="187"/>
      <c r="M4" s="10"/>
      <c r="N4" s="176" t="s">
        <v>5</v>
      </c>
      <c r="O4" s="177"/>
      <c r="P4" s="177"/>
      <c r="Q4" s="177"/>
      <c r="R4" s="177"/>
      <c r="S4" s="177"/>
      <c r="T4" s="178"/>
      <c r="U4" s="11"/>
      <c r="V4" s="11"/>
      <c r="W4" s="11"/>
      <c r="X4" s="12"/>
    </row>
    <row r="5" spans="1:24" ht="16.5" customHeight="1" x14ac:dyDescent="0.15">
      <c r="A5" s="167"/>
      <c r="B5" s="188" t="s">
        <v>10</v>
      </c>
      <c r="C5" s="188"/>
      <c r="D5" s="188"/>
      <c r="E5" s="14" t="s">
        <v>11</v>
      </c>
      <c r="F5" s="134" t="s">
        <v>12</v>
      </c>
      <c r="G5" s="199" t="s">
        <v>101</v>
      </c>
      <c r="H5" s="160"/>
      <c r="I5" s="163"/>
      <c r="J5" s="163"/>
      <c r="K5" s="163"/>
      <c r="L5" s="166" t="s">
        <v>14</v>
      </c>
      <c r="M5" s="15"/>
    </row>
    <row r="6" spans="1:24" ht="9" customHeight="1" x14ac:dyDescent="0.15">
      <c r="A6" s="167"/>
      <c r="B6" s="195" t="s">
        <v>15</v>
      </c>
      <c r="C6" s="17"/>
      <c r="D6" s="18"/>
      <c r="E6" s="179" t="s">
        <v>16</v>
      </c>
      <c r="F6" s="189"/>
      <c r="G6" s="200"/>
      <c r="H6" s="161"/>
      <c r="I6" s="164"/>
      <c r="J6" s="164"/>
      <c r="K6" s="164"/>
      <c r="L6" s="167"/>
      <c r="M6" s="15"/>
    </row>
    <row r="7" spans="1:24" ht="13.5" customHeight="1" thickBot="1" x14ac:dyDescent="0.2">
      <c r="A7" s="167"/>
      <c r="B7" s="195"/>
      <c r="C7" s="19" t="s">
        <v>17</v>
      </c>
      <c r="D7" s="19" t="s">
        <v>102</v>
      </c>
      <c r="E7" s="180"/>
      <c r="F7" s="189"/>
      <c r="G7" s="200"/>
      <c r="H7" s="161"/>
      <c r="I7" s="164"/>
      <c r="J7" s="164"/>
      <c r="K7" s="164"/>
      <c r="L7" s="167"/>
      <c r="M7" s="15"/>
    </row>
    <row r="8" spans="1:24" ht="35.25" customHeight="1" x14ac:dyDescent="0.15">
      <c r="A8" s="168"/>
      <c r="B8" s="196"/>
      <c r="C8" s="21" t="s">
        <v>103</v>
      </c>
      <c r="D8" s="21" t="s">
        <v>103</v>
      </c>
      <c r="E8" s="181"/>
      <c r="F8" s="138"/>
      <c r="G8" s="201"/>
      <c r="H8" s="162"/>
      <c r="I8" s="165"/>
      <c r="J8" s="165"/>
      <c r="K8" s="165"/>
      <c r="L8" s="168"/>
      <c r="M8" s="132"/>
      <c r="N8" s="127" t="s">
        <v>20</v>
      </c>
      <c r="O8" s="183"/>
      <c r="P8" s="184"/>
      <c r="Q8" s="13" t="s">
        <v>104</v>
      </c>
    </row>
    <row r="9" spans="1:24" s="13" customFormat="1" ht="23.25" customHeight="1" x14ac:dyDescent="0.15">
      <c r="A9" s="81">
        <f>IF(F9&gt;0,1,0)</f>
        <v>0</v>
      </c>
      <c r="B9" s="93">
        <f t="shared" ref="B9:B40" si="0">SUM(C9:D9)</f>
        <v>0</v>
      </c>
      <c r="C9" s="94">
        <f>IF($O$11&gt;0,IF($V$11=0,V9,0),0)</f>
        <v>0</v>
      </c>
      <c r="D9" s="95">
        <f>IF($O$11&gt;0,IF($V$11=0,V10,0),0)</f>
        <v>0</v>
      </c>
      <c r="E9" s="96">
        <f>ROUNDUP((O$9*O$14/100)/4,0)</f>
        <v>0</v>
      </c>
      <c r="F9" s="97">
        <f t="shared" ref="F9:F48" si="1">B9+E9</f>
        <v>0</v>
      </c>
      <c r="G9" s="197" t="s">
        <v>105</v>
      </c>
      <c r="H9" s="88"/>
      <c r="I9" s="98"/>
      <c r="J9" s="98"/>
      <c r="K9" s="98"/>
      <c r="L9" s="99">
        <f t="shared" ref="L9:L40" si="2">SUM(H9:K9)</f>
        <v>0</v>
      </c>
      <c r="M9" s="133"/>
      <c r="N9" s="128" t="s">
        <v>24</v>
      </c>
      <c r="O9" s="156">
        <f>O8-O10</f>
        <v>0</v>
      </c>
      <c r="P9" s="157"/>
      <c r="Q9" s="100" t="s">
        <v>25</v>
      </c>
      <c r="U9" s="23" t="s">
        <v>26</v>
      </c>
      <c r="V9" s="11" t="e">
        <f>IF(V11&gt;0,O9-X9*($O$11*4-$V$11)+X9,O9-X9*($O$11*4-1))</f>
        <v>#DIV/0!</v>
      </c>
      <c r="W9" s="23" t="s">
        <v>27</v>
      </c>
      <c r="X9" s="11" t="e">
        <f>ROUNDDOWN(O9/($O$11*4-$V$11),-1)</f>
        <v>#DIV/0!</v>
      </c>
    </row>
    <row r="10" spans="1:24" s="13" customFormat="1" ht="23.25" customHeight="1" x14ac:dyDescent="0.15">
      <c r="A10" s="81">
        <f t="shared" ref="A10:A73" si="3">IF(F10&gt;0,A9+1,0)</f>
        <v>0</v>
      </c>
      <c r="B10" s="93">
        <f t="shared" si="0"/>
        <v>0</v>
      </c>
      <c r="C10" s="94">
        <f>IF($O$11&gt;0,IF($V$11&gt;1,0,IF($V$11=1,$V$9,IF($V$11&lt;1,$X$9,0))),0)</f>
        <v>0</v>
      </c>
      <c r="D10" s="101">
        <f>IF($O$11&gt;0,IF($V$11&gt;1,0,IF($V$11=1,$V$10,IF($V$11&lt;1,$X$10,0))),0)</f>
        <v>0</v>
      </c>
      <c r="E10" s="96">
        <f>ROUNDUP(((O$9-SUM(C$9:C9))*O$14/100)/4,0)</f>
        <v>0</v>
      </c>
      <c r="F10" s="97">
        <f t="shared" si="1"/>
        <v>0</v>
      </c>
      <c r="G10" s="198"/>
      <c r="H10" s="88"/>
      <c r="I10" s="88"/>
      <c r="J10" s="88"/>
      <c r="K10" s="88"/>
      <c r="L10" s="99">
        <f t="shared" si="2"/>
        <v>0</v>
      </c>
      <c r="M10" s="43"/>
      <c r="N10" s="129" t="s">
        <v>106</v>
      </c>
      <c r="O10" s="158">
        <v>0</v>
      </c>
      <c r="P10" s="159"/>
      <c r="Q10" s="13" t="s">
        <v>29</v>
      </c>
      <c r="U10" s="23" t="s">
        <v>30</v>
      </c>
      <c r="V10" s="11" t="e">
        <f>IF(V11&gt;0,O10-X10*($O$11*4-$V$11)+X10,O10-X10*($O$11*4-1))</f>
        <v>#DIV/0!</v>
      </c>
      <c r="W10" s="23" t="s">
        <v>31</v>
      </c>
      <c r="X10" s="11" t="e">
        <f>ROUNDDOWN(O10/($O$11*4-$V$11),-1)</f>
        <v>#DIV/0!</v>
      </c>
    </row>
    <row r="11" spans="1:24" s="13" customFormat="1" ht="23.25" customHeight="1" x14ac:dyDescent="0.15">
      <c r="A11" s="81">
        <f t="shared" si="3"/>
        <v>0</v>
      </c>
      <c r="B11" s="93">
        <f t="shared" si="0"/>
        <v>0</v>
      </c>
      <c r="C11" s="94">
        <f>IF($O$11&gt;0,IF($V$11&gt;2,0,IF($V$11=2,$V$9,IF($V$11&lt;2,$X$9,0))),0)</f>
        <v>0</v>
      </c>
      <c r="D11" s="101">
        <f>IF($O$11&gt;0,IF($V$11&gt;2,0,IF($V$11=2,$V$10,IF($V$11&lt;2,$X$10,0))),0)</f>
        <v>0</v>
      </c>
      <c r="E11" s="96">
        <f>ROUNDUP(((O$9-SUM(C$9:C10))*O$14/100)/4,0)</f>
        <v>0</v>
      </c>
      <c r="F11" s="97">
        <f t="shared" si="1"/>
        <v>0</v>
      </c>
      <c r="G11" s="198"/>
      <c r="H11" s="88"/>
      <c r="I11" s="88"/>
      <c r="J11" s="88"/>
      <c r="K11" s="88"/>
      <c r="L11" s="99">
        <f t="shared" si="2"/>
        <v>0</v>
      </c>
      <c r="M11" s="43"/>
      <c r="N11" s="130" t="s">
        <v>32</v>
      </c>
      <c r="O11" s="150"/>
      <c r="P11" s="151"/>
      <c r="Q11" s="13" t="s">
        <v>107</v>
      </c>
      <c r="U11" s="11" t="s">
        <v>22</v>
      </c>
      <c r="V11" s="11">
        <f>IF(O12&gt;0,ROUNDUP((O12/3)-1,0),0)</f>
        <v>0</v>
      </c>
      <c r="W11" s="11"/>
      <c r="X11" s="12"/>
    </row>
    <row r="12" spans="1:24" s="13" customFormat="1" ht="23.25" customHeight="1" x14ac:dyDescent="0.15">
      <c r="A12" s="81">
        <f t="shared" si="3"/>
        <v>0</v>
      </c>
      <c r="B12" s="93">
        <f t="shared" si="0"/>
        <v>0</v>
      </c>
      <c r="C12" s="102">
        <f>IF($O$11&gt;0,IF($V$11&gt;3,0,IF($V$11=3,$V$9,IF($V$11&lt;3,$X$9,0))),0)</f>
        <v>0</v>
      </c>
      <c r="D12" s="95">
        <f>IF($O$11&gt;0,IF($V$11&gt;3,0,IF($V$11=3,$V$10,IF($V$11&lt;3,$X$10,0))),0)</f>
        <v>0</v>
      </c>
      <c r="E12" s="96">
        <f>ROUNDUP(((O$9-SUM(C$9:C11))*O$14/100)/4,0)</f>
        <v>0</v>
      </c>
      <c r="F12" s="97">
        <f t="shared" si="1"/>
        <v>0</v>
      </c>
      <c r="G12" s="103">
        <f>SUM(F9:F12)</f>
        <v>0</v>
      </c>
      <c r="H12" s="88"/>
      <c r="I12" s="88"/>
      <c r="J12" s="88"/>
      <c r="K12" s="88"/>
      <c r="L12" s="99">
        <f t="shared" si="2"/>
        <v>0</v>
      </c>
      <c r="M12" s="43"/>
      <c r="N12" s="130" t="s">
        <v>34</v>
      </c>
      <c r="O12" s="150"/>
      <c r="P12" s="151"/>
      <c r="Q12" s="13" t="s">
        <v>108</v>
      </c>
      <c r="U12" s="11"/>
      <c r="V12" s="42"/>
      <c r="W12" s="11"/>
      <c r="X12" s="12"/>
    </row>
    <row r="13" spans="1:24" s="13" customFormat="1" ht="23.25" customHeight="1" x14ac:dyDescent="0.15">
      <c r="A13" s="81">
        <f t="shared" si="3"/>
        <v>0</v>
      </c>
      <c r="B13" s="93">
        <f t="shared" si="0"/>
        <v>0</v>
      </c>
      <c r="C13" s="102">
        <f>IF($O$11&gt;0,IF($V$11&gt;4,0,IF($V$11=4,$V$9,IF($V$11&lt;4,$X$9,0))),0)</f>
        <v>0</v>
      </c>
      <c r="D13" s="95">
        <f>IF($O$11&gt;0,IF($V$11&gt;4,0,IF($V$11=4,$V$10,IF($V$11&lt;4,$X$10,0))),0)</f>
        <v>0</v>
      </c>
      <c r="E13" s="96">
        <f>ROUNDUP(((O$9-SUM(C$9:C12))*O$14/100)/4,0)</f>
        <v>0</v>
      </c>
      <c r="F13" s="97">
        <f t="shared" si="1"/>
        <v>0</v>
      </c>
      <c r="G13" s="197" t="s">
        <v>109</v>
      </c>
      <c r="H13" s="88"/>
      <c r="I13" s="88"/>
      <c r="J13" s="88"/>
      <c r="K13" s="88"/>
      <c r="L13" s="99">
        <f t="shared" si="2"/>
        <v>0</v>
      </c>
      <c r="M13" s="79"/>
      <c r="N13" s="130" t="s">
        <v>36</v>
      </c>
      <c r="O13" s="150">
        <v>1</v>
      </c>
      <c r="P13" s="151"/>
      <c r="Q13" s="13" t="s">
        <v>110</v>
      </c>
      <c r="U13" s="11"/>
      <c r="V13" s="11"/>
      <c r="W13" s="11"/>
      <c r="X13" s="12"/>
    </row>
    <row r="14" spans="1:24" s="13" customFormat="1" ht="23.25" customHeight="1" thickBot="1" x14ac:dyDescent="0.2">
      <c r="A14" s="81">
        <f t="shared" si="3"/>
        <v>0</v>
      </c>
      <c r="B14" s="93">
        <f t="shared" si="0"/>
        <v>0</v>
      </c>
      <c r="C14" s="102">
        <f>IF($O$11&gt;0,IF($V$11&gt;5,0,IF($V$11=5,$V$9,IF($V$11&lt;5,$X$9,0))),0)</f>
        <v>0</v>
      </c>
      <c r="D14" s="95">
        <f>IF($O$11&gt;0,IF($V$11&gt;5,0,IF($V$11=5,$V$10,IF($V$11&lt;5,$X$10,0))),0)</f>
        <v>0</v>
      </c>
      <c r="E14" s="96">
        <f>ROUNDUP(((O$9-SUM(C$9:C13))*O$14/100)/4,0)</f>
        <v>0</v>
      </c>
      <c r="F14" s="97">
        <f t="shared" si="1"/>
        <v>0</v>
      </c>
      <c r="G14" s="198"/>
      <c r="H14" s="88"/>
      <c r="I14" s="88"/>
      <c r="J14" s="88"/>
      <c r="K14" s="88"/>
      <c r="L14" s="99">
        <f t="shared" si="2"/>
        <v>0</v>
      </c>
      <c r="M14" s="43"/>
      <c r="N14" s="131" t="s">
        <v>111</v>
      </c>
      <c r="O14" s="202"/>
      <c r="P14" s="203"/>
      <c r="Q14" s="22" t="s">
        <v>39</v>
      </c>
      <c r="U14" s="11"/>
      <c r="V14" s="11"/>
      <c r="W14" s="11"/>
      <c r="X14" s="12"/>
    </row>
    <row r="15" spans="1:24" s="13" customFormat="1" ht="23.25" customHeight="1" x14ac:dyDescent="0.15">
      <c r="A15" s="81">
        <f t="shared" si="3"/>
        <v>0</v>
      </c>
      <c r="B15" s="93">
        <f t="shared" si="0"/>
        <v>0</v>
      </c>
      <c r="C15" s="102">
        <f>IF($O$11&gt;0,IF($V$11&gt;6,0,IF($V$11=6,$V$9,IF($V$11&lt;6,$X$9,0))),0)</f>
        <v>0</v>
      </c>
      <c r="D15" s="95">
        <f>IF($O$11&gt;0,IF($V$11&gt;6,0,IF($V$11=6,$V$10,IF($V$11&lt;6,$X$10,0))),0)</f>
        <v>0</v>
      </c>
      <c r="E15" s="96">
        <f>ROUNDUP(((O$9-SUM(C$9:C14))*O$14/100)/4,0)</f>
        <v>0</v>
      </c>
      <c r="F15" s="97">
        <f t="shared" si="1"/>
        <v>0</v>
      </c>
      <c r="G15" s="198"/>
      <c r="H15" s="88"/>
      <c r="I15" s="88"/>
      <c r="J15" s="88"/>
      <c r="K15" s="88"/>
      <c r="L15" s="99">
        <f t="shared" si="2"/>
        <v>0</v>
      </c>
      <c r="M15" s="43"/>
      <c r="N15" s="126" t="s">
        <v>41</v>
      </c>
      <c r="O15" s="47" t="s">
        <v>42</v>
      </c>
      <c r="P15" s="47" t="s">
        <v>43</v>
      </c>
      <c r="Q15" s="47" t="s">
        <v>44</v>
      </c>
      <c r="R15" s="47" t="s">
        <v>45</v>
      </c>
      <c r="S15" s="47" t="s">
        <v>46</v>
      </c>
      <c r="U15" s="11"/>
      <c r="V15" s="11"/>
      <c r="W15" s="11"/>
      <c r="X15" s="12"/>
    </row>
    <row r="16" spans="1:24" s="13" customFormat="1" ht="23.25" customHeight="1" x14ac:dyDescent="0.15">
      <c r="A16" s="81">
        <f t="shared" si="3"/>
        <v>0</v>
      </c>
      <c r="B16" s="93">
        <f t="shared" si="0"/>
        <v>0</v>
      </c>
      <c r="C16" s="102">
        <f>IF($O$11&gt;0,IF($V$11&gt;7,0,IF($V$11=7,$V$9,IF($V$11&lt;7,$X$9,0))),0)</f>
        <v>0</v>
      </c>
      <c r="D16" s="95">
        <f>IF($O$11&gt;0,IF($V$11&gt;7,0,IF($V$11=7,$V$10,IF($V$11&lt;7,$X$10,0))),0)</f>
        <v>0</v>
      </c>
      <c r="E16" s="96">
        <f>ROUNDUP(((O$9-SUM(C$9:C15))*O$14/100)/4,0)</f>
        <v>0</v>
      </c>
      <c r="F16" s="97">
        <f t="shared" si="1"/>
        <v>0</v>
      </c>
      <c r="G16" s="103">
        <f>SUM(F13:F16)</f>
        <v>0</v>
      </c>
      <c r="H16" s="88"/>
      <c r="I16" s="88"/>
      <c r="J16" s="88"/>
      <c r="K16" s="88"/>
      <c r="L16" s="99">
        <f t="shared" si="2"/>
        <v>0</v>
      </c>
      <c r="M16" s="43"/>
      <c r="N16" s="50" t="str">
        <f>IF(AND(P16&gt;P17,P16&gt;P18),"最多","")</f>
        <v/>
      </c>
      <c r="O16" s="50" t="s">
        <v>48</v>
      </c>
      <c r="P16" s="51">
        <f>G12</f>
        <v>0</v>
      </c>
      <c r="Q16" s="51">
        <f>SUM(B9:B12)</f>
        <v>0</v>
      </c>
      <c r="R16" s="51">
        <f>P16-Q16</f>
        <v>0</v>
      </c>
      <c r="S16" s="122" t="s">
        <v>49</v>
      </c>
      <c r="T16" s="123"/>
      <c r="U16" s="124"/>
      <c r="V16" s="72"/>
      <c r="W16" s="72"/>
      <c r="X16" s="107"/>
    </row>
    <row r="17" spans="1:24" s="13" customFormat="1" ht="23.25" customHeight="1" x14ac:dyDescent="0.15">
      <c r="A17" s="81">
        <f t="shared" si="3"/>
        <v>0</v>
      </c>
      <c r="B17" s="93">
        <f t="shared" si="0"/>
        <v>0</v>
      </c>
      <c r="C17" s="102">
        <f>IF(($O$9-SUM($C$9:C16))&gt;0,$X$9,0)</f>
        <v>0</v>
      </c>
      <c r="D17" s="95">
        <f>IF(($O$10-SUM($D$9:D16))&gt;0,$X$10,0)</f>
        <v>0</v>
      </c>
      <c r="E17" s="96">
        <f>ROUNDUP(((O$9-SUM(C$9:C16))*O$14/100)/4,0)</f>
        <v>0</v>
      </c>
      <c r="F17" s="97">
        <f t="shared" si="1"/>
        <v>0</v>
      </c>
      <c r="G17" s="197" t="s">
        <v>112</v>
      </c>
      <c r="H17" s="88"/>
      <c r="I17" s="88"/>
      <c r="J17" s="88"/>
      <c r="K17" s="88"/>
      <c r="L17" s="99">
        <f t="shared" si="2"/>
        <v>0</v>
      </c>
      <c r="M17" s="43"/>
      <c r="N17" s="50" t="str">
        <f>IF(AND(P17&gt;P16,P17&gt;P18),"最多","")</f>
        <v/>
      </c>
      <c r="O17" s="50" t="s">
        <v>51</v>
      </c>
      <c r="P17" s="51">
        <f>G16</f>
        <v>0</v>
      </c>
      <c r="Q17" s="51">
        <f>SUM(B13:B16)</f>
        <v>0</v>
      </c>
      <c r="R17" s="51">
        <f>P17-Q17</f>
        <v>0</v>
      </c>
      <c r="S17" s="122" t="s">
        <v>134</v>
      </c>
      <c r="T17" s="123"/>
      <c r="U17" s="125"/>
      <c r="V17" s="72"/>
      <c r="W17" s="72"/>
      <c r="X17" s="72"/>
    </row>
    <row r="18" spans="1:24" s="13" customFormat="1" ht="23.25" customHeight="1" x14ac:dyDescent="0.15">
      <c r="A18" s="81">
        <f t="shared" si="3"/>
        <v>0</v>
      </c>
      <c r="B18" s="93">
        <f t="shared" si="0"/>
        <v>0</v>
      </c>
      <c r="C18" s="102">
        <f>IF(($O$9-SUM($C$9:C17))&gt;0,$X$9,0)</f>
        <v>0</v>
      </c>
      <c r="D18" s="95">
        <f>IF(($O$10-SUM($D$9:D17))&gt;0,$X$10,0)</f>
        <v>0</v>
      </c>
      <c r="E18" s="96">
        <f>ROUNDUP(((O$9-SUM(C$9:C17))*O$14/100)/4,0)</f>
        <v>0</v>
      </c>
      <c r="F18" s="97">
        <f t="shared" si="1"/>
        <v>0</v>
      </c>
      <c r="G18" s="198"/>
      <c r="H18" s="88"/>
      <c r="I18" s="88"/>
      <c r="J18" s="88"/>
      <c r="K18" s="88"/>
      <c r="L18" s="99">
        <f t="shared" si="2"/>
        <v>0</v>
      </c>
      <c r="M18" s="43"/>
      <c r="N18" s="50" t="str">
        <f>IF(AND(P18&gt;P16,P18&gt;P17),"最多","")</f>
        <v/>
      </c>
      <c r="O18" s="50" t="s">
        <v>54</v>
      </c>
      <c r="P18" s="51">
        <f>G20</f>
        <v>0</v>
      </c>
      <c r="Q18" s="51">
        <f>SUM(B17:B20)</f>
        <v>0</v>
      </c>
      <c r="R18" s="51">
        <f>P18-Q18</f>
        <v>0</v>
      </c>
      <c r="S18" s="122" t="s">
        <v>135</v>
      </c>
      <c r="T18" s="123"/>
      <c r="U18" s="125"/>
      <c r="V18" s="72"/>
      <c r="W18" s="72"/>
      <c r="X18" s="72"/>
    </row>
    <row r="19" spans="1:24" s="13" customFormat="1" ht="23.25" customHeight="1" x14ac:dyDescent="0.15">
      <c r="A19" s="81">
        <f t="shared" si="3"/>
        <v>0</v>
      </c>
      <c r="B19" s="93">
        <f t="shared" si="0"/>
        <v>0</v>
      </c>
      <c r="C19" s="102">
        <f>IF(($O$9-SUM($C$9:C18))&gt;0,$X$9,0)</f>
        <v>0</v>
      </c>
      <c r="D19" s="95">
        <f>IF(($O$10-SUM($D$9:D18))&gt;0,$X$10,0)</f>
        <v>0</v>
      </c>
      <c r="E19" s="96">
        <f>ROUNDUP(((O$9-SUM(C$9:C18))*O$14/100)/4,0)</f>
        <v>0</v>
      </c>
      <c r="F19" s="97">
        <f t="shared" si="1"/>
        <v>0</v>
      </c>
      <c r="G19" s="198"/>
      <c r="H19" s="88"/>
      <c r="I19" s="88"/>
      <c r="J19" s="88"/>
      <c r="K19" s="88"/>
      <c r="L19" s="99">
        <f t="shared" si="2"/>
        <v>0</v>
      </c>
      <c r="M19" s="43"/>
      <c r="N19" s="108"/>
      <c r="O19" s="73"/>
      <c r="P19" s="73"/>
      <c r="Q19" s="73"/>
      <c r="R19" s="73"/>
      <c r="S19" s="73"/>
      <c r="V19" s="72"/>
      <c r="W19" s="72"/>
      <c r="X19" s="72"/>
    </row>
    <row r="20" spans="1:24" s="13" customFormat="1" ht="23.25" customHeight="1" x14ac:dyDescent="0.15">
      <c r="A20" s="81">
        <f t="shared" si="3"/>
        <v>0</v>
      </c>
      <c r="B20" s="93">
        <f t="shared" si="0"/>
        <v>0</v>
      </c>
      <c r="C20" s="102">
        <f>IF(($O$9-SUM($C$9:C19))&gt;0,$X$9,0)</f>
        <v>0</v>
      </c>
      <c r="D20" s="95">
        <f>IF(($O$10-SUM($D$9:D19))&gt;0,$X$10,0)</f>
        <v>0</v>
      </c>
      <c r="E20" s="96">
        <f>ROUNDUP(((O$9-SUM(C$9:C19))*O$14/100)/4,0)</f>
        <v>0</v>
      </c>
      <c r="F20" s="97">
        <f t="shared" si="1"/>
        <v>0</v>
      </c>
      <c r="G20" s="103">
        <f>SUM(F17:F20)</f>
        <v>0</v>
      </c>
      <c r="H20" s="88"/>
      <c r="I20" s="88"/>
      <c r="J20" s="88"/>
      <c r="K20" s="88"/>
      <c r="L20" s="99">
        <f t="shared" si="2"/>
        <v>0</v>
      </c>
      <c r="M20" s="43"/>
      <c r="N20" s="73"/>
      <c r="O20" s="74" t="s">
        <v>58</v>
      </c>
      <c r="P20" s="75">
        <f>VLOOKUP("最多",N16:R18,5,TRUE)</f>
        <v>0</v>
      </c>
      <c r="Q20" s="73"/>
      <c r="R20" s="73"/>
      <c r="U20" s="72"/>
      <c r="V20" s="72"/>
      <c r="W20" s="72"/>
      <c r="X20" s="107"/>
    </row>
    <row r="21" spans="1:24" s="13" customFormat="1" ht="23.25" customHeight="1" x14ac:dyDescent="0.15">
      <c r="A21" s="81">
        <f t="shared" si="3"/>
        <v>0</v>
      </c>
      <c r="B21" s="93">
        <f t="shared" si="0"/>
        <v>0</v>
      </c>
      <c r="C21" s="102">
        <f>IF(($O$9-SUM($C$9:C20))&gt;0,$X$9,0)</f>
        <v>0</v>
      </c>
      <c r="D21" s="95">
        <f>IF(($O$10-SUM($D$9:D20))&gt;0,$X$10,0)</f>
        <v>0</v>
      </c>
      <c r="E21" s="96">
        <f>ROUNDUP(((O$9-SUM(C$9:C20))*O$14/100)/4,0)</f>
        <v>0</v>
      </c>
      <c r="F21" s="97">
        <f t="shared" si="1"/>
        <v>0</v>
      </c>
      <c r="G21" s="197" t="s">
        <v>113</v>
      </c>
      <c r="H21" s="88"/>
      <c r="I21" s="88"/>
      <c r="J21" s="88"/>
      <c r="K21" s="88"/>
      <c r="L21" s="99">
        <f t="shared" si="2"/>
        <v>0</v>
      </c>
      <c r="M21" s="43"/>
      <c r="N21" s="73"/>
      <c r="O21" s="74" t="s">
        <v>59</v>
      </c>
      <c r="P21" s="75">
        <f>VLOOKUP("最多",N16:R18,4,TRUE)</f>
        <v>0</v>
      </c>
      <c r="Q21" s="73"/>
      <c r="R21" s="73"/>
      <c r="U21" s="72"/>
      <c r="V21" s="72"/>
      <c r="W21" s="72"/>
      <c r="X21" s="107"/>
    </row>
    <row r="22" spans="1:24" s="13" customFormat="1" ht="23.25" customHeight="1" x14ac:dyDescent="0.15">
      <c r="A22" s="81">
        <f t="shared" si="3"/>
        <v>0</v>
      </c>
      <c r="B22" s="93">
        <f t="shared" si="0"/>
        <v>0</v>
      </c>
      <c r="C22" s="102">
        <f>IF(($O$9-SUM($C$9:C21))&gt;0,$X$9,0)</f>
        <v>0</v>
      </c>
      <c r="D22" s="95">
        <f>IF(($O$10-SUM($D$9:D21))&gt;0,$X$10,0)</f>
        <v>0</v>
      </c>
      <c r="E22" s="96">
        <f>ROUNDUP(((O$9-SUM(C$9:C21))*O$14/100)/4,0)</f>
        <v>0</v>
      </c>
      <c r="F22" s="97">
        <f t="shared" si="1"/>
        <v>0</v>
      </c>
      <c r="G22" s="198"/>
      <c r="H22" s="88"/>
      <c r="I22" s="88"/>
      <c r="J22" s="88"/>
      <c r="K22" s="88"/>
      <c r="L22" s="99">
        <f t="shared" si="2"/>
        <v>0</v>
      </c>
      <c r="M22" s="43"/>
      <c r="U22" s="11"/>
      <c r="V22" s="11"/>
      <c r="W22" s="11"/>
      <c r="X22" s="12"/>
    </row>
    <row r="23" spans="1:24" s="13" customFormat="1" ht="23.25" customHeight="1" x14ac:dyDescent="0.15">
      <c r="A23" s="81">
        <f t="shared" si="3"/>
        <v>0</v>
      </c>
      <c r="B23" s="93">
        <f t="shared" si="0"/>
        <v>0</v>
      </c>
      <c r="C23" s="102">
        <f>IF(($O$9-SUM($C$9:C22))&gt;0,$X$9,0)</f>
        <v>0</v>
      </c>
      <c r="D23" s="95">
        <f>IF(($O$10-SUM($D$9:D22))&gt;0,$X$10,0)</f>
        <v>0</v>
      </c>
      <c r="E23" s="96">
        <f>ROUNDUP(((O$9-SUM(C$9:C22))*O$14/100)/4,0)</f>
        <v>0</v>
      </c>
      <c r="F23" s="97">
        <f t="shared" si="1"/>
        <v>0</v>
      </c>
      <c r="G23" s="198"/>
      <c r="H23" s="88"/>
      <c r="I23" s="88"/>
      <c r="J23" s="88"/>
      <c r="K23" s="88"/>
      <c r="L23" s="99">
        <f t="shared" si="2"/>
        <v>0</v>
      </c>
      <c r="M23" s="43"/>
      <c r="U23" s="11"/>
      <c r="V23" s="11"/>
      <c r="W23" s="11"/>
      <c r="X23" s="12"/>
    </row>
    <row r="24" spans="1:24" s="13" customFormat="1" ht="23.25" customHeight="1" x14ac:dyDescent="0.15">
      <c r="A24" s="81">
        <f t="shared" si="3"/>
        <v>0</v>
      </c>
      <c r="B24" s="93">
        <f t="shared" si="0"/>
        <v>0</v>
      </c>
      <c r="C24" s="102">
        <f>IF(($O$9-SUM($C$9:C23))&gt;0,$X$9,0)</f>
        <v>0</v>
      </c>
      <c r="D24" s="95">
        <f>IF(($O$10-SUM($D$9:D23))&gt;0,$X$10,0)</f>
        <v>0</v>
      </c>
      <c r="E24" s="96">
        <f>ROUNDUP(((O$9-SUM(C$9:C23))*O$14/100)/4,0)</f>
        <v>0</v>
      </c>
      <c r="F24" s="97">
        <f t="shared" si="1"/>
        <v>0</v>
      </c>
      <c r="G24" s="103">
        <f>SUM(F21:F24)</f>
        <v>0</v>
      </c>
      <c r="H24" s="88"/>
      <c r="I24" s="88"/>
      <c r="J24" s="88"/>
      <c r="K24" s="88"/>
      <c r="L24" s="99">
        <f t="shared" si="2"/>
        <v>0</v>
      </c>
      <c r="M24" s="79"/>
      <c r="U24" s="11"/>
      <c r="V24" s="11"/>
      <c r="W24" s="11"/>
      <c r="X24" s="12"/>
    </row>
    <row r="25" spans="1:24" s="13" customFormat="1" ht="23.25" customHeight="1" x14ac:dyDescent="0.15">
      <c r="A25" s="81">
        <f t="shared" si="3"/>
        <v>0</v>
      </c>
      <c r="B25" s="93">
        <f t="shared" si="0"/>
        <v>0</v>
      </c>
      <c r="C25" s="102">
        <f>IF(($O$9-SUM($C$9:C24))&gt;0,$X$9,0)</f>
        <v>0</v>
      </c>
      <c r="D25" s="95">
        <f>IF(($O$10-SUM($D$9:D24))&gt;0,$X$10,0)</f>
        <v>0</v>
      </c>
      <c r="E25" s="96">
        <f>ROUNDUP(((O$9-SUM(C$9:C24))*O$14/100)/4,0)</f>
        <v>0</v>
      </c>
      <c r="F25" s="97">
        <f t="shared" si="1"/>
        <v>0</v>
      </c>
      <c r="G25" s="197" t="s">
        <v>114</v>
      </c>
      <c r="H25" s="88"/>
      <c r="I25" s="88"/>
      <c r="J25" s="88"/>
      <c r="K25" s="88"/>
      <c r="L25" s="99">
        <f t="shared" si="2"/>
        <v>0</v>
      </c>
      <c r="M25" s="43"/>
      <c r="U25" s="11"/>
      <c r="V25" s="11"/>
      <c r="W25" s="11"/>
      <c r="X25" s="12"/>
    </row>
    <row r="26" spans="1:24" s="13" customFormat="1" ht="23.25" customHeight="1" x14ac:dyDescent="0.15">
      <c r="A26" s="81">
        <f t="shared" si="3"/>
        <v>0</v>
      </c>
      <c r="B26" s="93">
        <f t="shared" si="0"/>
        <v>0</v>
      </c>
      <c r="C26" s="102">
        <f>IF(($O$9-SUM($C$9:C25))&gt;0,$X$9,0)</f>
        <v>0</v>
      </c>
      <c r="D26" s="95">
        <f>IF(($O$10-SUM($D$9:D25))&gt;0,$X$10,0)</f>
        <v>0</v>
      </c>
      <c r="E26" s="96">
        <f>ROUNDUP(((O$9-SUM(C$9:C25))*O$14/100)/4,0)</f>
        <v>0</v>
      </c>
      <c r="F26" s="97">
        <f t="shared" si="1"/>
        <v>0</v>
      </c>
      <c r="G26" s="198"/>
      <c r="H26" s="88"/>
      <c r="I26" s="88"/>
      <c r="J26" s="88"/>
      <c r="K26" s="88"/>
      <c r="L26" s="99">
        <f t="shared" si="2"/>
        <v>0</v>
      </c>
      <c r="M26" s="43"/>
      <c r="U26" s="11"/>
      <c r="V26" s="11"/>
      <c r="W26" s="11"/>
      <c r="X26" s="12"/>
    </row>
    <row r="27" spans="1:24" s="13" customFormat="1" ht="23.25" customHeight="1" x14ac:dyDescent="0.15">
      <c r="A27" s="81">
        <f t="shared" si="3"/>
        <v>0</v>
      </c>
      <c r="B27" s="93">
        <f t="shared" si="0"/>
        <v>0</v>
      </c>
      <c r="C27" s="102">
        <f>IF(($O$9-SUM($C$9:C26))&gt;0,$X$9,0)</f>
        <v>0</v>
      </c>
      <c r="D27" s="95">
        <f>IF(($O$10-SUM($D$9:D26))&gt;0,$X$10,0)</f>
        <v>0</v>
      </c>
      <c r="E27" s="96">
        <f>ROUNDUP(((O$9-SUM(C$9:C26))*O$14/100)/4,0)</f>
        <v>0</v>
      </c>
      <c r="F27" s="97">
        <f t="shared" si="1"/>
        <v>0</v>
      </c>
      <c r="G27" s="198"/>
      <c r="H27" s="88"/>
      <c r="I27" s="88"/>
      <c r="J27" s="88"/>
      <c r="K27" s="88"/>
      <c r="L27" s="99">
        <f t="shared" si="2"/>
        <v>0</v>
      </c>
      <c r="M27" s="43"/>
      <c r="U27" s="11"/>
      <c r="V27" s="11"/>
      <c r="W27" s="11"/>
      <c r="X27" s="12"/>
    </row>
    <row r="28" spans="1:24" s="13" customFormat="1" ht="23.25" customHeight="1" x14ac:dyDescent="0.15">
      <c r="A28" s="81">
        <f t="shared" si="3"/>
        <v>0</v>
      </c>
      <c r="B28" s="93">
        <f t="shared" si="0"/>
        <v>0</v>
      </c>
      <c r="C28" s="102">
        <f>IF(($O$9-SUM($C$9:C27))&gt;0,$X$9,0)</f>
        <v>0</v>
      </c>
      <c r="D28" s="95">
        <f>IF(($O$10-SUM($D$9:D27))&gt;0,$X$10,0)</f>
        <v>0</v>
      </c>
      <c r="E28" s="96">
        <f>ROUNDUP(((O$9-SUM(C$9:C27))*O$14/100)/4,0)</f>
        <v>0</v>
      </c>
      <c r="F28" s="97">
        <f t="shared" si="1"/>
        <v>0</v>
      </c>
      <c r="G28" s="103">
        <f>SUM(F25:F28)</f>
        <v>0</v>
      </c>
      <c r="H28" s="88"/>
      <c r="I28" s="88"/>
      <c r="J28" s="88"/>
      <c r="K28" s="88"/>
      <c r="L28" s="99">
        <f t="shared" si="2"/>
        <v>0</v>
      </c>
      <c r="M28" s="43"/>
      <c r="U28" s="11"/>
      <c r="V28" s="11"/>
      <c r="W28" s="11"/>
      <c r="X28" s="12"/>
    </row>
    <row r="29" spans="1:24" s="13" customFormat="1" ht="23.25" customHeight="1" x14ac:dyDescent="0.15">
      <c r="A29" s="81">
        <f t="shared" si="3"/>
        <v>0</v>
      </c>
      <c r="B29" s="93">
        <f t="shared" si="0"/>
        <v>0</v>
      </c>
      <c r="C29" s="102">
        <f>IF(($O$9-SUM($C$9:C28))&gt;0,$X$9,0)</f>
        <v>0</v>
      </c>
      <c r="D29" s="95">
        <f>IF(($O$10-SUM($D$9:D28))&gt;0,$X$10,0)</f>
        <v>0</v>
      </c>
      <c r="E29" s="96">
        <f>ROUNDUP(((O$9-SUM(C$9:C28))*O$14/100)/4,0)</f>
        <v>0</v>
      </c>
      <c r="F29" s="97">
        <f t="shared" si="1"/>
        <v>0</v>
      </c>
      <c r="G29" s="197" t="s">
        <v>115</v>
      </c>
      <c r="H29" s="88"/>
      <c r="I29" s="88"/>
      <c r="J29" s="88"/>
      <c r="K29" s="88"/>
      <c r="L29" s="99">
        <f t="shared" si="2"/>
        <v>0</v>
      </c>
      <c r="M29" s="43"/>
      <c r="U29" s="11"/>
      <c r="V29" s="11"/>
      <c r="W29" s="11"/>
      <c r="X29" s="12"/>
    </row>
    <row r="30" spans="1:24" s="13" customFormat="1" ht="23.25" customHeight="1" x14ac:dyDescent="0.15">
      <c r="A30" s="81">
        <f t="shared" si="3"/>
        <v>0</v>
      </c>
      <c r="B30" s="93">
        <f t="shared" si="0"/>
        <v>0</v>
      </c>
      <c r="C30" s="102">
        <f>IF(($O$9-SUM($C$9:C29))&gt;0,$X$9,0)</f>
        <v>0</v>
      </c>
      <c r="D30" s="95">
        <f>IF(($O$10-SUM($D$9:D29))&gt;0,$X$10,0)</f>
        <v>0</v>
      </c>
      <c r="E30" s="96">
        <f>ROUNDUP(((O$9-SUM(C$9:C29))*O$14/100)/4,0)</f>
        <v>0</v>
      </c>
      <c r="F30" s="97">
        <f t="shared" si="1"/>
        <v>0</v>
      </c>
      <c r="G30" s="198"/>
      <c r="H30" s="88"/>
      <c r="I30" s="88"/>
      <c r="J30" s="88"/>
      <c r="K30" s="88"/>
      <c r="L30" s="99">
        <f t="shared" si="2"/>
        <v>0</v>
      </c>
      <c r="M30" s="43"/>
      <c r="U30" s="11"/>
      <c r="V30" s="11"/>
      <c r="W30" s="11"/>
      <c r="X30" s="12"/>
    </row>
    <row r="31" spans="1:24" s="13" customFormat="1" ht="23.25" customHeight="1" x14ac:dyDescent="0.15">
      <c r="A31" s="81">
        <f t="shared" si="3"/>
        <v>0</v>
      </c>
      <c r="B31" s="93">
        <f t="shared" si="0"/>
        <v>0</v>
      </c>
      <c r="C31" s="102">
        <f>IF(($O$9-SUM($C$9:C30))&gt;0,$X$9,0)</f>
        <v>0</v>
      </c>
      <c r="D31" s="95">
        <f>IF(($O$10-SUM($D$9:D30))&gt;0,$X$10,0)</f>
        <v>0</v>
      </c>
      <c r="E31" s="96">
        <f>ROUNDUP(((O$9-SUM(C$9:C30))*O$14/100)/4,0)</f>
        <v>0</v>
      </c>
      <c r="F31" s="97">
        <f t="shared" si="1"/>
        <v>0</v>
      </c>
      <c r="G31" s="198"/>
      <c r="H31" s="88"/>
      <c r="I31" s="88"/>
      <c r="J31" s="88"/>
      <c r="K31" s="88"/>
      <c r="L31" s="99">
        <f t="shared" si="2"/>
        <v>0</v>
      </c>
      <c r="M31" s="43"/>
      <c r="U31" s="11"/>
      <c r="V31" s="11"/>
      <c r="W31" s="11"/>
      <c r="X31" s="12"/>
    </row>
    <row r="32" spans="1:24" s="13" customFormat="1" ht="23.25" customHeight="1" x14ac:dyDescent="0.15">
      <c r="A32" s="81">
        <f t="shared" si="3"/>
        <v>0</v>
      </c>
      <c r="B32" s="93">
        <f t="shared" si="0"/>
        <v>0</v>
      </c>
      <c r="C32" s="102">
        <f>IF(($O$9-SUM($C$9:C31))&gt;0,$X$9,0)</f>
        <v>0</v>
      </c>
      <c r="D32" s="95">
        <f>IF(($O$10-SUM($D$9:D31))&gt;0,$X$10,0)</f>
        <v>0</v>
      </c>
      <c r="E32" s="96">
        <f>ROUNDUP(((O$9-SUM(C$9:C31))*O$14/100)/4,0)</f>
        <v>0</v>
      </c>
      <c r="F32" s="97">
        <f t="shared" si="1"/>
        <v>0</v>
      </c>
      <c r="G32" s="103">
        <f>SUM(F29:F32)</f>
        <v>0</v>
      </c>
      <c r="H32" s="88"/>
      <c r="I32" s="88"/>
      <c r="J32" s="88"/>
      <c r="K32" s="88"/>
      <c r="L32" s="99">
        <f t="shared" si="2"/>
        <v>0</v>
      </c>
      <c r="M32" s="43"/>
      <c r="U32" s="11"/>
      <c r="V32" s="11"/>
      <c r="W32" s="11"/>
      <c r="X32" s="12"/>
    </row>
    <row r="33" spans="1:24" s="13" customFormat="1" ht="23.25" customHeight="1" x14ac:dyDescent="0.15">
      <c r="A33" s="81">
        <f t="shared" si="3"/>
        <v>0</v>
      </c>
      <c r="B33" s="93">
        <f t="shared" si="0"/>
        <v>0</v>
      </c>
      <c r="C33" s="102">
        <f>IF(($O$9-SUM($C$9:C32))&gt;0,$X$9,0)</f>
        <v>0</v>
      </c>
      <c r="D33" s="95">
        <f>IF(($O$10-SUM($D$9:D32))&gt;0,$X$10,0)</f>
        <v>0</v>
      </c>
      <c r="E33" s="96">
        <f>ROUNDUP(((O$9-SUM(C$9:C32))*O$14/100)/4,0)</f>
        <v>0</v>
      </c>
      <c r="F33" s="97">
        <f t="shared" si="1"/>
        <v>0</v>
      </c>
      <c r="G33" s="197" t="s">
        <v>116</v>
      </c>
      <c r="H33" s="88"/>
      <c r="I33" s="88"/>
      <c r="J33" s="88"/>
      <c r="K33" s="88"/>
      <c r="L33" s="99">
        <f t="shared" si="2"/>
        <v>0</v>
      </c>
      <c r="M33" s="43"/>
      <c r="U33" s="11"/>
      <c r="V33" s="11"/>
      <c r="W33" s="11"/>
      <c r="X33" s="12"/>
    </row>
    <row r="34" spans="1:24" s="13" customFormat="1" ht="23.25" customHeight="1" x14ac:dyDescent="0.15">
      <c r="A34" s="81">
        <f t="shared" si="3"/>
        <v>0</v>
      </c>
      <c r="B34" s="93">
        <f t="shared" si="0"/>
        <v>0</v>
      </c>
      <c r="C34" s="102">
        <f>IF(($O$9-SUM($C$9:C33))&gt;0,$X$9,0)</f>
        <v>0</v>
      </c>
      <c r="D34" s="95">
        <f>IF(($O$10-SUM($D$9:D33))&gt;0,$X$10,0)</f>
        <v>0</v>
      </c>
      <c r="E34" s="96">
        <f>ROUNDUP(((O$9-SUM(C$9:C33))*O$14/100)/4,0)</f>
        <v>0</v>
      </c>
      <c r="F34" s="97">
        <f t="shared" si="1"/>
        <v>0</v>
      </c>
      <c r="G34" s="198"/>
      <c r="H34" s="88"/>
      <c r="I34" s="88"/>
      <c r="J34" s="88"/>
      <c r="K34" s="88"/>
      <c r="L34" s="99">
        <f t="shared" si="2"/>
        <v>0</v>
      </c>
      <c r="M34" s="43"/>
      <c r="U34" s="11"/>
      <c r="V34" s="11"/>
      <c r="W34" s="11"/>
      <c r="X34" s="12"/>
    </row>
    <row r="35" spans="1:24" s="13" customFormat="1" ht="23.25" customHeight="1" x14ac:dyDescent="0.15">
      <c r="A35" s="81">
        <f t="shared" si="3"/>
        <v>0</v>
      </c>
      <c r="B35" s="93">
        <f t="shared" si="0"/>
        <v>0</v>
      </c>
      <c r="C35" s="102">
        <f>IF(($O$9-SUM($C$9:C34))&gt;0,$X$9,0)</f>
        <v>0</v>
      </c>
      <c r="D35" s="95">
        <f>IF(($O$10-SUM($D$9:D34))&gt;0,$X$10,0)</f>
        <v>0</v>
      </c>
      <c r="E35" s="96">
        <f>ROUNDUP(((O$9-SUM(C$9:C34))*O$14/100)/4,0)</f>
        <v>0</v>
      </c>
      <c r="F35" s="97">
        <f t="shared" si="1"/>
        <v>0</v>
      </c>
      <c r="G35" s="198"/>
      <c r="H35" s="88"/>
      <c r="I35" s="88"/>
      <c r="J35" s="88"/>
      <c r="K35" s="88"/>
      <c r="L35" s="99">
        <f t="shared" si="2"/>
        <v>0</v>
      </c>
      <c r="M35" s="43"/>
      <c r="U35" s="11"/>
      <c r="V35" s="11"/>
      <c r="W35" s="11"/>
      <c r="X35" s="12"/>
    </row>
    <row r="36" spans="1:24" s="13" customFormat="1" ht="23.25" customHeight="1" x14ac:dyDescent="0.15">
      <c r="A36" s="81">
        <f t="shared" si="3"/>
        <v>0</v>
      </c>
      <c r="B36" s="93">
        <f t="shared" si="0"/>
        <v>0</v>
      </c>
      <c r="C36" s="102">
        <f>IF(($O$9-SUM($C$9:C35))&gt;0,$X$9,0)</f>
        <v>0</v>
      </c>
      <c r="D36" s="95">
        <f>IF(($O$10-SUM($D$9:D35))&gt;0,$X$10,0)</f>
        <v>0</v>
      </c>
      <c r="E36" s="96">
        <f>ROUNDUP(((O$9-SUM(C$9:C35))*O$14/100)/4,0)</f>
        <v>0</v>
      </c>
      <c r="F36" s="97">
        <f t="shared" si="1"/>
        <v>0</v>
      </c>
      <c r="G36" s="103">
        <f>SUM(F33:F36)</f>
        <v>0</v>
      </c>
      <c r="H36" s="88"/>
      <c r="I36" s="88"/>
      <c r="J36" s="88"/>
      <c r="K36" s="88"/>
      <c r="L36" s="99">
        <f t="shared" si="2"/>
        <v>0</v>
      </c>
      <c r="M36" s="43"/>
      <c r="U36" s="11"/>
      <c r="V36" s="11"/>
      <c r="W36" s="11"/>
      <c r="X36" s="12"/>
    </row>
    <row r="37" spans="1:24" s="13" customFormat="1" ht="23.25" customHeight="1" x14ac:dyDescent="0.15">
      <c r="A37" s="81">
        <f t="shared" si="3"/>
        <v>0</v>
      </c>
      <c r="B37" s="93">
        <f t="shared" si="0"/>
        <v>0</v>
      </c>
      <c r="C37" s="102">
        <f>IF(($O$9-SUM($C$9:C36))&gt;0,$X$9,0)</f>
        <v>0</v>
      </c>
      <c r="D37" s="95">
        <f>IF(($O$10-SUM($D$9:D36))&gt;0,$X$10,0)</f>
        <v>0</v>
      </c>
      <c r="E37" s="96">
        <f>ROUNDUP(((O$9-SUM(C$9:C36))*O$14/100)/4,0)</f>
        <v>0</v>
      </c>
      <c r="F37" s="97">
        <f t="shared" si="1"/>
        <v>0</v>
      </c>
      <c r="G37" s="197" t="s">
        <v>117</v>
      </c>
      <c r="H37" s="88"/>
      <c r="I37" s="88"/>
      <c r="J37" s="88"/>
      <c r="K37" s="88"/>
      <c r="L37" s="99">
        <f t="shared" si="2"/>
        <v>0</v>
      </c>
      <c r="M37" s="43"/>
      <c r="U37" s="11"/>
      <c r="V37" s="11"/>
      <c r="W37" s="11"/>
      <c r="X37" s="12"/>
    </row>
    <row r="38" spans="1:24" s="13" customFormat="1" ht="23.25" customHeight="1" x14ac:dyDescent="0.15">
      <c r="A38" s="81">
        <f t="shared" si="3"/>
        <v>0</v>
      </c>
      <c r="B38" s="93">
        <f t="shared" si="0"/>
        <v>0</v>
      </c>
      <c r="C38" s="102">
        <f>IF(($O$9-SUM($C$9:C37))&gt;0,$X$9,0)</f>
        <v>0</v>
      </c>
      <c r="D38" s="95">
        <f>IF(($O$10-SUM($D$9:D37))&gt;0,$X$10,0)</f>
        <v>0</v>
      </c>
      <c r="E38" s="96">
        <f>ROUNDUP(((O$9-SUM(C$9:C37))*O$14/100)/4,0)</f>
        <v>0</v>
      </c>
      <c r="F38" s="97">
        <f t="shared" si="1"/>
        <v>0</v>
      </c>
      <c r="G38" s="198"/>
      <c r="H38" s="88"/>
      <c r="I38" s="88"/>
      <c r="J38" s="88"/>
      <c r="K38" s="88"/>
      <c r="L38" s="99">
        <f t="shared" si="2"/>
        <v>0</v>
      </c>
      <c r="M38" s="43"/>
      <c r="U38" s="11"/>
      <c r="V38" s="11"/>
      <c r="W38" s="11"/>
      <c r="X38" s="12"/>
    </row>
    <row r="39" spans="1:24" s="13" customFormat="1" ht="23.25" customHeight="1" x14ac:dyDescent="0.15">
      <c r="A39" s="81">
        <f t="shared" si="3"/>
        <v>0</v>
      </c>
      <c r="B39" s="93">
        <f t="shared" si="0"/>
        <v>0</v>
      </c>
      <c r="C39" s="102">
        <f>IF(($O$9-SUM($C$9:C38))&gt;0,$X$9,0)</f>
        <v>0</v>
      </c>
      <c r="D39" s="95">
        <f>IF(($O$10-SUM($D$9:D38))&gt;0,$X$10,0)</f>
        <v>0</v>
      </c>
      <c r="E39" s="96">
        <f>ROUNDUP(((O$9-SUM(C$9:C38))*O$14/100)/4,0)</f>
        <v>0</v>
      </c>
      <c r="F39" s="97">
        <f t="shared" si="1"/>
        <v>0</v>
      </c>
      <c r="G39" s="198"/>
      <c r="H39" s="88"/>
      <c r="I39" s="88"/>
      <c r="J39" s="88"/>
      <c r="K39" s="88"/>
      <c r="L39" s="99">
        <f t="shared" si="2"/>
        <v>0</v>
      </c>
      <c r="M39" s="43"/>
      <c r="U39" s="11"/>
      <c r="V39" s="11"/>
      <c r="W39" s="11"/>
      <c r="X39" s="12"/>
    </row>
    <row r="40" spans="1:24" s="13" customFormat="1" ht="23.25" customHeight="1" x14ac:dyDescent="0.15">
      <c r="A40" s="81">
        <f t="shared" si="3"/>
        <v>0</v>
      </c>
      <c r="B40" s="93">
        <f t="shared" si="0"/>
        <v>0</v>
      </c>
      <c r="C40" s="102">
        <f>IF(($O$9-SUM($C$9:C39))&gt;0,$X$9,0)</f>
        <v>0</v>
      </c>
      <c r="D40" s="95">
        <f>IF(($O$10-SUM($D$9:D39))&gt;0,$X$10,0)</f>
        <v>0</v>
      </c>
      <c r="E40" s="96">
        <f>ROUNDUP(((O$9-SUM(C$9:C39))*O$14/100)/4,0)</f>
        <v>0</v>
      </c>
      <c r="F40" s="97">
        <f t="shared" si="1"/>
        <v>0</v>
      </c>
      <c r="G40" s="103">
        <f>SUM(F37:F40)</f>
        <v>0</v>
      </c>
      <c r="H40" s="88"/>
      <c r="I40" s="88"/>
      <c r="J40" s="88"/>
      <c r="K40" s="88"/>
      <c r="L40" s="99">
        <f t="shared" si="2"/>
        <v>0</v>
      </c>
      <c r="M40" s="43"/>
      <c r="U40" s="11"/>
      <c r="V40" s="11"/>
      <c r="W40" s="11"/>
      <c r="X40" s="12"/>
    </row>
    <row r="41" spans="1:24" s="13" customFormat="1" ht="23.25" customHeight="1" x14ac:dyDescent="0.15">
      <c r="A41" s="81">
        <f t="shared" si="3"/>
        <v>0</v>
      </c>
      <c r="B41" s="93">
        <f t="shared" ref="B41:B72" si="4">SUM(C41:D41)</f>
        <v>0</v>
      </c>
      <c r="C41" s="102">
        <f>IF(($O$9-SUM($C$9:C40))&gt;0,$X$9,0)</f>
        <v>0</v>
      </c>
      <c r="D41" s="95">
        <f>IF(($O$10-SUM($D$9:D40))&gt;0,$X$10,0)</f>
        <v>0</v>
      </c>
      <c r="E41" s="96">
        <f>ROUNDUP(((O$9-SUM(C$9:C40))*O$14/100)/4,0)</f>
        <v>0</v>
      </c>
      <c r="F41" s="97">
        <f t="shared" si="1"/>
        <v>0</v>
      </c>
      <c r="G41" s="197" t="s">
        <v>118</v>
      </c>
      <c r="H41" s="88"/>
      <c r="I41" s="88"/>
      <c r="J41" s="88"/>
      <c r="K41" s="88"/>
      <c r="L41" s="99">
        <f t="shared" ref="L41:L72" si="5">SUM(H41:K41)</f>
        <v>0</v>
      </c>
      <c r="M41" s="43"/>
      <c r="U41" s="11"/>
      <c r="V41" s="11"/>
      <c r="W41" s="11"/>
      <c r="X41" s="12"/>
    </row>
    <row r="42" spans="1:24" s="13" customFormat="1" ht="23.25" customHeight="1" x14ac:dyDescent="0.15">
      <c r="A42" s="81">
        <f t="shared" si="3"/>
        <v>0</v>
      </c>
      <c r="B42" s="93">
        <f t="shared" si="4"/>
        <v>0</v>
      </c>
      <c r="C42" s="102">
        <f>IF(($O$9-SUM($C$9:C41))&gt;0,$X$9,0)</f>
        <v>0</v>
      </c>
      <c r="D42" s="95">
        <f>IF(($O$10-SUM($D$9:D41))&gt;0,$X$10,0)</f>
        <v>0</v>
      </c>
      <c r="E42" s="96">
        <f>ROUNDUP(((O$9-SUM(C$9:C41))*O$14/100)/4,0)</f>
        <v>0</v>
      </c>
      <c r="F42" s="97">
        <f t="shared" si="1"/>
        <v>0</v>
      </c>
      <c r="G42" s="198"/>
      <c r="H42" s="88"/>
      <c r="I42" s="88"/>
      <c r="J42" s="88"/>
      <c r="K42" s="88"/>
      <c r="L42" s="99">
        <f t="shared" si="5"/>
        <v>0</v>
      </c>
      <c r="M42" s="43"/>
      <c r="U42" s="11"/>
      <c r="V42" s="11"/>
      <c r="W42" s="11"/>
      <c r="X42" s="12"/>
    </row>
    <row r="43" spans="1:24" s="13" customFormat="1" ht="23.25" customHeight="1" x14ac:dyDescent="0.15">
      <c r="A43" s="81">
        <f t="shared" si="3"/>
        <v>0</v>
      </c>
      <c r="B43" s="93">
        <f t="shared" si="4"/>
        <v>0</v>
      </c>
      <c r="C43" s="102">
        <f>IF(($O$9-SUM($C$9:C42))&gt;0,$X$9,0)</f>
        <v>0</v>
      </c>
      <c r="D43" s="95">
        <f>IF(($O$10-SUM($D$9:D42))&gt;0,$X$10,0)</f>
        <v>0</v>
      </c>
      <c r="E43" s="96">
        <f>ROUNDUP(((O$9-SUM(C$9:C42))*O$14/100)/4,0)</f>
        <v>0</v>
      </c>
      <c r="F43" s="97">
        <f t="shared" si="1"/>
        <v>0</v>
      </c>
      <c r="G43" s="198"/>
      <c r="H43" s="88"/>
      <c r="I43" s="88"/>
      <c r="J43" s="88"/>
      <c r="K43" s="88"/>
      <c r="L43" s="99">
        <f t="shared" si="5"/>
        <v>0</v>
      </c>
      <c r="M43" s="43"/>
      <c r="U43" s="11"/>
      <c r="V43" s="11"/>
      <c r="W43" s="11"/>
      <c r="X43" s="12"/>
    </row>
    <row r="44" spans="1:24" s="13" customFormat="1" ht="23.25" customHeight="1" x14ac:dyDescent="0.15">
      <c r="A44" s="81">
        <f t="shared" si="3"/>
        <v>0</v>
      </c>
      <c r="B44" s="93">
        <f t="shared" si="4"/>
        <v>0</v>
      </c>
      <c r="C44" s="102">
        <f>IF(($O$9-SUM($C$9:C43))&gt;0,$X$9,0)</f>
        <v>0</v>
      </c>
      <c r="D44" s="95">
        <f>IF(($O$10-SUM($D$9:D43))&gt;0,$X$10,0)</f>
        <v>0</v>
      </c>
      <c r="E44" s="96">
        <f>ROUNDUP(((O$9-SUM(C$9:C43))*O$14/100)/4,0)</f>
        <v>0</v>
      </c>
      <c r="F44" s="97">
        <f t="shared" si="1"/>
        <v>0</v>
      </c>
      <c r="G44" s="103">
        <f>SUM(F41:F44)</f>
        <v>0</v>
      </c>
      <c r="H44" s="88"/>
      <c r="I44" s="88"/>
      <c r="J44" s="88"/>
      <c r="K44" s="88"/>
      <c r="L44" s="99">
        <f t="shared" si="5"/>
        <v>0</v>
      </c>
      <c r="M44" s="43"/>
      <c r="U44" s="11"/>
      <c r="V44" s="11"/>
      <c r="W44" s="11"/>
      <c r="X44" s="12"/>
    </row>
    <row r="45" spans="1:24" s="13" customFormat="1" ht="23.25" customHeight="1" x14ac:dyDescent="0.15">
      <c r="A45" s="81">
        <f t="shared" si="3"/>
        <v>0</v>
      </c>
      <c r="B45" s="93">
        <f t="shared" si="4"/>
        <v>0</v>
      </c>
      <c r="C45" s="102">
        <f>IF(($O$9-SUM($C$9:C44))&gt;0,$X$9,0)</f>
        <v>0</v>
      </c>
      <c r="D45" s="95">
        <f>IF(($O$10-SUM($D$9:D44))&gt;0,$X$10,0)</f>
        <v>0</v>
      </c>
      <c r="E45" s="96">
        <f>ROUNDUP(((O$9-SUM(C$9:C44))*O$14/100)/4,0)</f>
        <v>0</v>
      </c>
      <c r="F45" s="97">
        <f t="shared" si="1"/>
        <v>0</v>
      </c>
      <c r="G45" s="197" t="s">
        <v>119</v>
      </c>
      <c r="H45" s="88"/>
      <c r="I45" s="88"/>
      <c r="J45" s="88"/>
      <c r="K45" s="88"/>
      <c r="L45" s="99">
        <f t="shared" si="5"/>
        <v>0</v>
      </c>
      <c r="M45" s="43"/>
      <c r="U45" s="11"/>
      <c r="V45" s="11"/>
      <c r="W45" s="11"/>
      <c r="X45" s="12"/>
    </row>
    <row r="46" spans="1:24" s="13" customFormat="1" ht="23.25" customHeight="1" x14ac:dyDescent="0.15">
      <c r="A46" s="81">
        <f t="shared" si="3"/>
        <v>0</v>
      </c>
      <c r="B46" s="93">
        <f t="shared" si="4"/>
        <v>0</v>
      </c>
      <c r="C46" s="102">
        <f>IF(($O$9-SUM($C$9:C45))&gt;0,$X$9,0)</f>
        <v>0</v>
      </c>
      <c r="D46" s="95">
        <f>IF(($O$10-SUM($D$9:D45))&gt;0,$X$10,0)</f>
        <v>0</v>
      </c>
      <c r="E46" s="96">
        <f>ROUNDUP(((O$9-SUM(C$9:C45))*O$14/100)/4,0)</f>
        <v>0</v>
      </c>
      <c r="F46" s="97">
        <f t="shared" si="1"/>
        <v>0</v>
      </c>
      <c r="G46" s="198"/>
      <c r="H46" s="88"/>
      <c r="I46" s="88"/>
      <c r="J46" s="88"/>
      <c r="K46" s="88"/>
      <c r="L46" s="99">
        <f t="shared" si="5"/>
        <v>0</v>
      </c>
      <c r="M46" s="43"/>
      <c r="U46" s="11"/>
      <c r="V46" s="11"/>
      <c r="W46" s="11"/>
      <c r="X46" s="12"/>
    </row>
    <row r="47" spans="1:24" s="13" customFormat="1" ht="23.25" customHeight="1" x14ac:dyDescent="0.15">
      <c r="A47" s="81">
        <f t="shared" si="3"/>
        <v>0</v>
      </c>
      <c r="B47" s="93">
        <f t="shared" si="4"/>
        <v>0</v>
      </c>
      <c r="C47" s="102">
        <f>IF(($O$9-SUM($C$9:C46))&gt;0,$X$9,0)</f>
        <v>0</v>
      </c>
      <c r="D47" s="95">
        <f>IF(($O$10-SUM($D$9:D46))&gt;0,$X$10,0)</f>
        <v>0</v>
      </c>
      <c r="E47" s="96">
        <f>ROUNDUP(((O$9-SUM(C$9:C46))*O$14/100)/4,0)</f>
        <v>0</v>
      </c>
      <c r="F47" s="97">
        <f t="shared" si="1"/>
        <v>0</v>
      </c>
      <c r="G47" s="198"/>
      <c r="H47" s="88"/>
      <c r="I47" s="88"/>
      <c r="J47" s="88"/>
      <c r="K47" s="88"/>
      <c r="L47" s="99">
        <f t="shared" si="5"/>
        <v>0</v>
      </c>
      <c r="M47" s="43"/>
      <c r="U47" s="11"/>
      <c r="V47" s="11"/>
      <c r="W47" s="11"/>
      <c r="X47" s="12"/>
    </row>
    <row r="48" spans="1:24" s="13" customFormat="1" ht="23.25" customHeight="1" x14ac:dyDescent="0.15">
      <c r="A48" s="81">
        <f t="shared" si="3"/>
        <v>0</v>
      </c>
      <c r="B48" s="93">
        <f t="shared" si="4"/>
        <v>0</v>
      </c>
      <c r="C48" s="102">
        <f>IF(($O$9-SUM($C$9:C47))&gt;0,$X$9,0)</f>
        <v>0</v>
      </c>
      <c r="D48" s="95">
        <f>IF(($O$10-SUM($D$9:D47))&gt;0,$X$10,0)</f>
        <v>0</v>
      </c>
      <c r="E48" s="96">
        <f>ROUNDUP(((O$9-SUM(C$9:C47))*O$14/100)/4,0)</f>
        <v>0</v>
      </c>
      <c r="F48" s="97">
        <f t="shared" si="1"/>
        <v>0</v>
      </c>
      <c r="G48" s="103">
        <f>SUM(F45:F48)</f>
        <v>0</v>
      </c>
      <c r="H48" s="88"/>
      <c r="I48" s="88"/>
      <c r="J48" s="88"/>
      <c r="K48" s="88"/>
      <c r="L48" s="99">
        <f t="shared" si="5"/>
        <v>0</v>
      </c>
      <c r="M48" s="43"/>
      <c r="U48" s="11"/>
      <c r="V48" s="11"/>
      <c r="W48" s="11"/>
      <c r="X48" s="12"/>
    </row>
    <row r="49" spans="1:24" s="13" customFormat="1" ht="23.25" customHeight="1" x14ac:dyDescent="0.15">
      <c r="A49" s="81">
        <f t="shared" si="3"/>
        <v>0</v>
      </c>
      <c r="B49" s="93">
        <f t="shared" si="4"/>
        <v>0</v>
      </c>
      <c r="C49" s="102">
        <f>IF(($O$9-SUM($C$9:C48))&gt;0,$X$9,0)</f>
        <v>0</v>
      </c>
      <c r="D49" s="95">
        <f>IF(($O$10-SUM($D$9:D48))&gt;0,$X$10,0)</f>
        <v>0</v>
      </c>
      <c r="E49" s="96">
        <f>IF(O$13&gt;1,"未定",ROUNDUP(((O$9-SUM(C$9:C48))*O$14/100)/4,0))</f>
        <v>0</v>
      </c>
      <c r="F49" s="97">
        <f t="shared" ref="F49:F88" si="6">IF(O$13&gt;1,"未定",B49+E49)</f>
        <v>0</v>
      </c>
      <c r="G49" s="197" t="s">
        <v>120</v>
      </c>
      <c r="H49" s="88"/>
      <c r="I49" s="88"/>
      <c r="J49" s="88"/>
      <c r="K49" s="88"/>
      <c r="L49" s="99">
        <f t="shared" si="5"/>
        <v>0</v>
      </c>
      <c r="M49" s="43"/>
      <c r="U49" s="11"/>
      <c r="V49" s="11"/>
      <c r="W49" s="11"/>
      <c r="X49" s="12"/>
    </row>
    <row r="50" spans="1:24" s="13" customFormat="1" ht="23.25" customHeight="1" x14ac:dyDescent="0.15">
      <c r="A50" s="81">
        <f t="shared" si="3"/>
        <v>0</v>
      </c>
      <c r="B50" s="93">
        <f t="shared" si="4"/>
        <v>0</v>
      </c>
      <c r="C50" s="102">
        <f>IF(($O$9-SUM($C$9:C49))&gt;0,$X$9,0)</f>
        <v>0</v>
      </c>
      <c r="D50" s="95">
        <f>IF(($O$10-SUM($D$9:D49))&gt;0,$X$10,0)</f>
        <v>0</v>
      </c>
      <c r="E50" s="96">
        <f>IF(O$13&gt;1,"未定",ROUNDUP(((O$9-SUM(C$9:C49))*O$14/100)/4,0))</f>
        <v>0</v>
      </c>
      <c r="F50" s="97">
        <f t="shared" si="6"/>
        <v>0</v>
      </c>
      <c r="G50" s="198"/>
      <c r="H50" s="88"/>
      <c r="I50" s="88"/>
      <c r="J50" s="88"/>
      <c r="K50" s="88"/>
      <c r="L50" s="99">
        <f t="shared" si="5"/>
        <v>0</v>
      </c>
      <c r="M50" s="43"/>
      <c r="U50" s="11"/>
      <c r="V50" s="11"/>
      <c r="W50" s="11"/>
      <c r="X50" s="12"/>
    </row>
    <row r="51" spans="1:24" s="13" customFormat="1" ht="23.25" customHeight="1" x14ac:dyDescent="0.15">
      <c r="A51" s="81">
        <f t="shared" si="3"/>
        <v>0</v>
      </c>
      <c r="B51" s="93">
        <f t="shared" si="4"/>
        <v>0</v>
      </c>
      <c r="C51" s="102">
        <f>IF(($O$9-SUM($C$9:C50))&gt;0,$X$9,0)</f>
        <v>0</v>
      </c>
      <c r="D51" s="95">
        <f>IF(($O$10-SUM($D$9:D50))&gt;0,$X$10,0)</f>
        <v>0</v>
      </c>
      <c r="E51" s="96">
        <f>IF(O$13&gt;1,"未定",ROUNDUP(((O$9-SUM(C$9:C50))*O$14/100)/4,0))</f>
        <v>0</v>
      </c>
      <c r="F51" s="97">
        <f t="shared" si="6"/>
        <v>0</v>
      </c>
      <c r="G51" s="198"/>
      <c r="H51" s="88"/>
      <c r="I51" s="88"/>
      <c r="J51" s="88"/>
      <c r="K51" s="88"/>
      <c r="L51" s="99">
        <f t="shared" si="5"/>
        <v>0</v>
      </c>
      <c r="M51" s="43"/>
      <c r="U51" s="11"/>
      <c r="V51" s="11"/>
      <c r="W51" s="11"/>
      <c r="X51" s="12"/>
    </row>
    <row r="52" spans="1:24" s="13" customFormat="1" ht="23.25" customHeight="1" x14ac:dyDescent="0.15">
      <c r="A52" s="81">
        <f t="shared" si="3"/>
        <v>0</v>
      </c>
      <c r="B52" s="93">
        <f t="shared" si="4"/>
        <v>0</v>
      </c>
      <c r="C52" s="102">
        <f>IF(($O$9-SUM($C$9:C51))&gt;0,$X$9,0)</f>
        <v>0</v>
      </c>
      <c r="D52" s="95">
        <f>IF(($O$10-SUM($D$9:D51))&gt;0,$X$10,0)</f>
        <v>0</v>
      </c>
      <c r="E52" s="96">
        <f>IF(O$13&gt;1,"未定",ROUNDUP(((O$9-SUM(C$9:C51))*O$14/100)/4,0))</f>
        <v>0</v>
      </c>
      <c r="F52" s="97">
        <f t="shared" si="6"/>
        <v>0</v>
      </c>
      <c r="G52" s="103">
        <f>IF(O$13&gt;1,"未定",SUM(F49:F52))</f>
        <v>0</v>
      </c>
      <c r="H52" s="88"/>
      <c r="I52" s="88"/>
      <c r="J52" s="88"/>
      <c r="K52" s="88"/>
      <c r="L52" s="99">
        <f t="shared" si="5"/>
        <v>0</v>
      </c>
      <c r="M52" s="43"/>
      <c r="U52" s="11"/>
      <c r="V52" s="11"/>
      <c r="W52" s="11"/>
      <c r="X52" s="12"/>
    </row>
    <row r="53" spans="1:24" s="13" customFormat="1" ht="23.25" customHeight="1" x14ac:dyDescent="0.15">
      <c r="A53" s="81">
        <f t="shared" si="3"/>
        <v>0</v>
      </c>
      <c r="B53" s="93">
        <f t="shared" si="4"/>
        <v>0</v>
      </c>
      <c r="C53" s="102">
        <f>IF(($O$9-SUM($C$9:C52))&gt;0,$X$9,0)</f>
        <v>0</v>
      </c>
      <c r="D53" s="95">
        <f>IF(($O$10-SUM($D$9:D52))&gt;0,$X$10,0)</f>
        <v>0</v>
      </c>
      <c r="E53" s="96">
        <f>IF(O$13&gt;1,"未定",ROUNDUP(((O$9-SUM(C$9:C52))*O$14/100)/4,0))</f>
        <v>0</v>
      </c>
      <c r="F53" s="97">
        <f t="shared" si="6"/>
        <v>0</v>
      </c>
      <c r="G53" s="197" t="s">
        <v>121</v>
      </c>
      <c r="H53" s="88"/>
      <c r="I53" s="88"/>
      <c r="J53" s="88"/>
      <c r="K53" s="88"/>
      <c r="L53" s="99">
        <f t="shared" si="5"/>
        <v>0</v>
      </c>
      <c r="M53" s="43"/>
      <c r="U53" s="11"/>
      <c r="V53" s="11"/>
      <c r="W53" s="11"/>
      <c r="X53" s="12"/>
    </row>
    <row r="54" spans="1:24" s="13" customFormat="1" ht="23.25" customHeight="1" x14ac:dyDescent="0.15">
      <c r="A54" s="81">
        <f t="shared" si="3"/>
        <v>0</v>
      </c>
      <c r="B54" s="93">
        <f t="shared" si="4"/>
        <v>0</v>
      </c>
      <c r="C54" s="102">
        <f>IF(($O$9-SUM($C$9:C53))&gt;0,$X$9,0)</f>
        <v>0</v>
      </c>
      <c r="D54" s="95">
        <f>IF(($O$10-SUM($D$9:D53))&gt;0,$X$10,0)</f>
        <v>0</v>
      </c>
      <c r="E54" s="96">
        <f>IF(O$13&gt;1,"未定",ROUNDUP(((O$9-SUM(C$9:C53))*O$14/100)/4,0))</f>
        <v>0</v>
      </c>
      <c r="F54" s="97">
        <f t="shared" si="6"/>
        <v>0</v>
      </c>
      <c r="G54" s="198"/>
      <c r="H54" s="88"/>
      <c r="I54" s="88"/>
      <c r="J54" s="88"/>
      <c r="K54" s="88"/>
      <c r="L54" s="99">
        <f t="shared" si="5"/>
        <v>0</v>
      </c>
      <c r="M54" s="43"/>
      <c r="U54" s="11"/>
      <c r="V54" s="11"/>
      <c r="W54" s="11"/>
      <c r="X54" s="12"/>
    </row>
    <row r="55" spans="1:24" s="13" customFormat="1" ht="23.25" customHeight="1" x14ac:dyDescent="0.15">
      <c r="A55" s="81">
        <f t="shared" si="3"/>
        <v>0</v>
      </c>
      <c r="B55" s="93">
        <f t="shared" si="4"/>
        <v>0</v>
      </c>
      <c r="C55" s="102">
        <f>IF(($O$9-SUM($C$9:C54))&gt;0,$X$9,0)</f>
        <v>0</v>
      </c>
      <c r="D55" s="95">
        <f>IF(($O$10-SUM($D$9:D54))&gt;0,$X$10,0)</f>
        <v>0</v>
      </c>
      <c r="E55" s="96">
        <f>IF(O$13&gt;1,"未定",ROUNDUP(((O$9-SUM(C$9:C54))*O$14/100)/4,0))</f>
        <v>0</v>
      </c>
      <c r="F55" s="97">
        <f t="shared" si="6"/>
        <v>0</v>
      </c>
      <c r="G55" s="198"/>
      <c r="H55" s="88"/>
      <c r="I55" s="88"/>
      <c r="J55" s="88"/>
      <c r="K55" s="88"/>
      <c r="L55" s="99">
        <f t="shared" si="5"/>
        <v>0</v>
      </c>
      <c r="M55" s="43"/>
      <c r="U55" s="11"/>
      <c r="V55" s="11"/>
      <c r="W55" s="11"/>
      <c r="X55" s="12"/>
    </row>
    <row r="56" spans="1:24" s="13" customFormat="1" ht="23.25" customHeight="1" x14ac:dyDescent="0.15">
      <c r="A56" s="81">
        <f t="shared" si="3"/>
        <v>0</v>
      </c>
      <c r="B56" s="93">
        <f t="shared" si="4"/>
        <v>0</v>
      </c>
      <c r="C56" s="102">
        <f>IF(($O$9-SUM($C$9:C55))&gt;0,$X$9,0)</f>
        <v>0</v>
      </c>
      <c r="D56" s="95">
        <f>IF(($O$10-SUM($D$9:D55))&gt;0,$X$10,0)</f>
        <v>0</v>
      </c>
      <c r="E56" s="96">
        <f>IF(O$13&gt;1,"未定",ROUNDUP(((O$9-SUM(C$9:C55))*O$14/100)/4,0))</f>
        <v>0</v>
      </c>
      <c r="F56" s="97">
        <f t="shared" si="6"/>
        <v>0</v>
      </c>
      <c r="G56" s="103">
        <f>IF(O$13&gt;1,"未定",SUM(F53:F56))</f>
        <v>0</v>
      </c>
      <c r="H56" s="88"/>
      <c r="I56" s="88"/>
      <c r="J56" s="88"/>
      <c r="K56" s="88"/>
      <c r="L56" s="99">
        <f t="shared" si="5"/>
        <v>0</v>
      </c>
      <c r="M56" s="43"/>
      <c r="U56" s="11"/>
      <c r="V56" s="11"/>
      <c r="W56" s="11"/>
      <c r="X56" s="12"/>
    </row>
    <row r="57" spans="1:24" s="13" customFormat="1" ht="23.25" customHeight="1" x14ac:dyDescent="0.15">
      <c r="A57" s="81">
        <f t="shared" si="3"/>
        <v>0</v>
      </c>
      <c r="B57" s="93">
        <f t="shared" si="4"/>
        <v>0</v>
      </c>
      <c r="C57" s="102">
        <f>IF(($O$9-SUM($C$9:C56))&gt;0,$X$9,0)</f>
        <v>0</v>
      </c>
      <c r="D57" s="95">
        <f>IF(($O$10-SUM($D$9:D56))&gt;0,$X$10,0)</f>
        <v>0</v>
      </c>
      <c r="E57" s="96">
        <f>IF(O$13&gt;1,"未定",ROUNDUP(((O$9-SUM(C$9:C56))*O$14/100)/4,0))</f>
        <v>0</v>
      </c>
      <c r="F57" s="97">
        <f t="shared" si="6"/>
        <v>0</v>
      </c>
      <c r="G57" s="197" t="s">
        <v>122</v>
      </c>
      <c r="H57" s="88"/>
      <c r="I57" s="88"/>
      <c r="J57" s="88"/>
      <c r="K57" s="88"/>
      <c r="L57" s="99">
        <f t="shared" si="5"/>
        <v>0</v>
      </c>
      <c r="M57" s="43"/>
      <c r="U57" s="11"/>
      <c r="V57" s="11"/>
      <c r="W57" s="11"/>
      <c r="X57" s="12"/>
    </row>
    <row r="58" spans="1:24" s="13" customFormat="1" ht="23.25" customHeight="1" x14ac:dyDescent="0.15">
      <c r="A58" s="81">
        <f t="shared" si="3"/>
        <v>0</v>
      </c>
      <c r="B58" s="93">
        <f t="shared" si="4"/>
        <v>0</v>
      </c>
      <c r="C58" s="102">
        <f>IF(($O$9-SUM($C$9:C57))&gt;0,$X$9,0)</f>
        <v>0</v>
      </c>
      <c r="D58" s="95">
        <f>IF(($O$10-SUM($D$9:D57))&gt;0,$X$10,0)</f>
        <v>0</v>
      </c>
      <c r="E58" s="96">
        <f>IF(O$13&gt;1,"未定",ROUNDUP(((O$9-SUM(C$9:C57))*O$14/100)/4,0))</f>
        <v>0</v>
      </c>
      <c r="F58" s="97">
        <f t="shared" si="6"/>
        <v>0</v>
      </c>
      <c r="G58" s="198"/>
      <c r="H58" s="88"/>
      <c r="I58" s="88"/>
      <c r="J58" s="88"/>
      <c r="K58" s="88"/>
      <c r="L58" s="99">
        <f t="shared" si="5"/>
        <v>0</v>
      </c>
      <c r="M58" s="43"/>
      <c r="U58" s="11"/>
      <c r="V58" s="11"/>
      <c r="W58" s="11"/>
      <c r="X58" s="12"/>
    </row>
    <row r="59" spans="1:24" s="13" customFormat="1" ht="23.25" customHeight="1" x14ac:dyDescent="0.15">
      <c r="A59" s="81">
        <f t="shared" si="3"/>
        <v>0</v>
      </c>
      <c r="B59" s="93">
        <f t="shared" si="4"/>
        <v>0</v>
      </c>
      <c r="C59" s="102">
        <f>IF(($O$9-SUM($C$9:C58))&gt;0,$X$9,0)</f>
        <v>0</v>
      </c>
      <c r="D59" s="95">
        <f>IF(($O$10-SUM($D$9:D58))&gt;0,$X$10,0)</f>
        <v>0</v>
      </c>
      <c r="E59" s="96">
        <f>IF(O$13&gt;1,"未定",ROUNDUP(((O$9-SUM(C$9:C58))*O$14/100)/4,0))</f>
        <v>0</v>
      </c>
      <c r="F59" s="97">
        <f t="shared" si="6"/>
        <v>0</v>
      </c>
      <c r="G59" s="198"/>
      <c r="H59" s="88"/>
      <c r="I59" s="88"/>
      <c r="J59" s="88"/>
      <c r="K59" s="88"/>
      <c r="L59" s="99">
        <f t="shared" si="5"/>
        <v>0</v>
      </c>
      <c r="M59" s="43"/>
      <c r="U59" s="11"/>
      <c r="V59" s="11"/>
      <c r="W59" s="11"/>
      <c r="X59" s="12"/>
    </row>
    <row r="60" spans="1:24" s="13" customFormat="1" ht="23.25" customHeight="1" x14ac:dyDescent="0.15">
      <c r="A60" s="81">
        <f t="shared" si="3"/>
        <v>0</v>
      </c>
      <c r="B60" s="93">
        <f t="shared" si="4"/>
        <v>0</v>
      </c>
      <c r="C60" s="102">
        <f>IF(($O$9-SUM($C$9:C59))&gt;0,$X$9,0)</f>
        <v>0</v>
      </c>
      <c r="D60" s="95">
        <f>IF(($O$10-SUM($D$9:D59))&gt;0,$X$10,0)</f>
        <v>0</v>
      </c>
      <c r="E60" s="96">
        <f>IF(O$13&gt;1,"未定",ROUNDUP(((O$9-SUM(C$9:C59))*O$14/100)/4,0))</f>
        <v>0</v>
      </c>
      <c r="F60" s="97">
        <f t="shared" si="6"/>
        <v>0</v>
      </c>
      <c r="G60" s="103">
        <f>IF(O$13&gt;1,"未定",SUM(F57:F60))</f>
        <v>0</v>
      </c>
      <c r="H60" s="88"/>
      <c r="I60" s="88"/>
      <c r="J60" s="88"/>
      <c r="K60" s="88"/>
      <c r="L60" s="99">
        <f t="shared" si="5"/>
        <v>0</v>
      </c>
      <c r="M60" s="43"/>
      <c r="U60" s="11"/>
      <c r="V60" s="11"/>
      <c r="W60" s="11"/>
      <c r="X60" s="12"/>
    </row>
    <row r="61" spans="1:24" s="13" customFormat="1" ht="23.25" customHeight="1" x14ac:dyDescent="0.15">
      <c r="A61" s="81">
        <f t="shared" si="3"/>
        <v>0</v>
      </c>
      <c r="B61" s="93">
        <f t="shared" si="4"/>
        <v>0</v>
      </c>
      <c r="C61" s="102">
        <f>IF(($O$9-SUM($C$9:C60))&gt;0,$X$9,0)</f>
        <v>0</v>
      </c>
      <c r="D61" s="95">
        <f>IF(($O$10-SUM($D$9:D60))&gt;0,$X$10,0)</f>
        <v>0</v>
      </c>
      <c r="E61" s="96">
        <f>IF(O$13&gt;1,"未定",ROUNDUP(((O$9-SUM(C$9:C60))*O$14/100)/4,0))</f>
        <v>0</v>
      </c>
      <c r="F61" s="97">
        <f t="shared" si="6"/>
        <v>0</v>
      </c>
      <c r="G61" s="197" t="s">
        <v>123</v>
      </c>
      <c r="H61" s="88"/>
      <c r="I61" s="88"/>
      <c r="J61" s="88"/>
      <c r="K61" s="88"/>
      <c r="L61" s="99">
        <f t="shared" si="5"/>
        <v>0</v>
      </c>
      <c r="M61" s="43"/>
      <c r="U61" s="11"/>
      <c r="V61" s="11"/>
      <c r="W61" s="11"/>
      <c r="X61" s="12"/>
    </row>
    <row r="62" spans="1:24" s="13" customFormat="1" ht="23.25" customHeight="1" x14ac:dyDescent="0.15">
      <c r="A62" s="81">
        <f t="shared" si="3"/>
        <v>0</v>
      </c>
      <c r="B62" s="93">
        <f t="shared" si="4"/>
        <v>0</v>
      </c>
      <c r="C62" s="102">
        <f>IF(($O$9-SUM($C$9:C61))&gt;0,$X$9,0)</f>
        <v>0</v>
      </c>
      <c r="D62" s="95">
        <f>IF(($O$10-SUM($D$9:D61))&gt;0,$X$10,0)</f>
        <v>0</v>
      </c>
      <c r="E62" s="96">
        <f>IF(O$13&gt;1,"未定",ROUNDUP(((O$9-SUM(C$9:C61))*O$14/100)/4,0))</f>
        <v>0</v>
      </c>
      <c r="F62" s="97">
        <f t="shared" si="6"/>
        <v>0</v>
      </c>
      <c r="G62" s="198"/>
      <c r="H62" s="88"/>
      <c r="I62" s="88"/>
      <c r="J62" s="88"/>
      <c r="K62" s="88"/>
      <c r="L62" s="99">
        <f t="shared" si="5"/>
        <v>0</v>
      </c>
      <c r="M62" s="43"/>
      <c r="U62" s="11"/>
      <c r="V62" s="11"/>
      <c r="W62" s="11"/>
      <c r="X62" s="12"/>
    </row>
    <row r="63" spans="1:24" s="13" customFormat="1" ht="23.25" customHeight="1" x14ac:dyDescent="0.15">
      <c r="A63" s="81">
        <f t="shared" si="3"/>
        <v>0</v>
      </c>
      <c r="B63" s="93">
        <f t="shared" si="4"/>
        <v>0</v>
      </c>
      <c r="C63" s="102">
        <f>IF(($O$9-SUM($C$9:C62))&gt;0,$X$9,0)</f>
        <v>0</v>
      </c>
      <c r="D63" s="95">
        <f>IF(($O$10-SUM($D$9:D62))&gt;0,$X$10,0)</f>
        <v>0</v>
      </c>
      <c r="E63" s="96">
        <f>IF(O$13&gt;1,"未定",ROUNDUP(((O$9-SUM(C$9:C62))*O$14/100)/4,0))</f>
        <v>0</v>
      </c>
      <c r="F63" s="97">
        <f t="shared" si="6"/>
        <v>0</v>
      </c>
      <c r="G63" s="198"/>
      <c r="H63" s="88"/>
      <c r="I63" s="88"/>
      <c r="J63" s="88"/>
      <c r="K63" s="88"/>
      <c r="L63" s="99">
        <f t="shared" si="5"/>
        <v>0</v>
      </c>
      <c r="M63" s="43"/>
      <c r="U63" s="11"/>
      <c r="V63" s="11"/>
      <c r="W63" s="11"/>
      <c r="X63" s="12"/>
    </row>
    <row r="64" spans="1:24" s="13" customFormat="1" ht="23.25" customHeight="1" x14ac:dyDescent="0.15">
      <c r="A64" s="81">
        <f t="shared" si="3"/>
        <v>0</v>
      </c>
      <c r="B64" s="93">
        <f t="shared" si="4"/>
        <v>0</v>
      </c>
      <c r="C64" s="102">
        <f>IF(($O$9-SUM($C$9:C63))&gt;0,$X$9,0)</f>
        <v>0</v>
      </c>
      <c r="D64" s="95">
        <f>IF(($O$10-SUM($D$9:D63))&gt;0,$X$10,0)</f>
        <v>0</v>
      </c>
      <c r="E64" s="96">
        <f>IF(O$13&gt;1,"未定",ROUNDUP(((O$9-SUM(C$9:C63))*O$14/100)/4,0))</f>
        <v>0</v>
      </c>
      <c r="F64" s="97">
        <f t="shared" si="6"/>
        <v>0</v>
      </c>
      <c r="G64" s="103">
        <f>IF(O$13&gt;1,"未定",SUM(F61:F64))</f>
        <v>0</v>
      </c>
      <c r="H64" s="88"/>
      <c r="I64" s="88"/>
      <c r="J64" s="88"/>
      <c r="K64" s="88"/>
      <c r="L64" s="99">
        <f t="shared" si="5"/>
        <v>0</v>
      </c>
      <c r="M64" s="43"/>
      <c r="U64" s="11"/>
      <c r="V64" s="11"/>
      <c r="W64" s="11"/>
      <c r="X64" s="12"/>
    </row>
    <row r="65" spans="1:24" s="13" customFormat="1" ht="23.25" customHeight="1" x14ac:dyDescent="0.15">
      <c r="A65" s="81">
        <f t="shared" si="3"/>
        <v>0</v>
      </c>
      <c r="B65" s="93">
        <f t="shared" si="4"/>
        <v>0</v>
      </c>
      <c r="C65" s="102">
        <f>IF(($O$9-SUM($C$9:C64))&gt;0,$X$9,0)</f>
        <v>0</v>
      </c>
      <c r="D65" s="95">
        <f>IF(($O$10-SUM($D$9:D64))&gt;0,$X$10,0)</f>
        <v>0</v>
      </c>
      <c r="E65" s="96">
        <f>IF(O$13&gt;1,"未定",ROUNDUP(((O$9-SUM(C$9:C64))*O$14/100)/4,0))</f>
        <v>0</v>
      </c>
      <c r="F65" s="97">
        <f t="shared" si="6"/>
        <v>0</v>
      </c>
      <c r="G65" s="197" t="s">
        <v>124</v>
      </c>
      <c r="H65" s="88"/>
      <c r="I65" s="88"/>
      <c r="J65" s="88"/>
      <c r="K65" s="88"/>
      <c r="L65" s="99">
        <f t="shared" si="5"/>
        <v>0</v>
      </c>
      <c r="M65" s="43"/>
      <c r="U65" s="11"/>
      <c r="V65" s="11"/>
      <c r="W65" s="11"/>
      <c r="X65" s="12"/>
    </row>
    <row r="66" spans="1:24" s="13" customFormat="1" ht="23.25" customHeight="1" x14ac:dyDescent="0.15">
      <c r="A66" s="81">
        <f t="shared" si="3"/>
        <v>0</v>
      </c>
      <c r="B66" s="93">
        <f t="shared" si="4"/>
        <v>0</v>
      </c>
      <c r="C66" s="102">
        <f>IF(($O$9-SUM($C$9:C65))&gt;0,$X$9,0)</f>
        <v>0</v>
      </c>
      <c r="D66" s="95">
        <f>IF(($O$10-SUM($D$9:D65))&gt;0,$X$10,0)</f>
        <v>0</v>
      </c>
      <c r="E66" s="96">
        <f>IF(O$13&gt;1,"未定",ROUNDUP(((O$9-SUM(C$9:C65))*O$14/100)/4,0))</f>
        <v>0</v>
      </c>
      <c r="F66" s="97">
        <f t="shared" si="6"/>
        <v>0</v>
      </c>
      <c r="G66" s="198"/>
      <c r="H66" s="88"/>
      <c r="I66" s="88"/>
      <c r="J66" s="88"/>
      <c r="K66" s="88"/>
      <c r="L66" s="99">
        <f t="shared" si="5"/>
        <v>0</v>
      </c>
      <c r="M66" s="43"/>
      <c r="U66" s="11"/>
      <c r="V66" s="11"/>
      <c r="W66" s="11"/>
      <c r="X66" s="12"/>
    </row>
    <row r="67" spans="1:24" s="13" customFormat="1" ht="23.25" customHeight="1" x14ac:dyDescent="0.15">
      <c r="A67" s="81">
        <f t="shared" si="3"/>
        <v>0</v>
      </c>
      <c r="B67" s="93">
        <f t="shared" si="4"/>
        <v>0</v>
      </c>
      <c r="C67" s="102">
        <f>IF(($O$9-SUM($C$9:C66))&gt;0,$X$9,0)</f>
        <v>0</v>
      </c>
      <c r="D67" s="95">
        <f>IF(($O$10-SUM($D$9:D66))&gt;0,$X$10,0)</f>
        <v>0</v>
      </c>
      <c r="E67" s="96">
        <f>IF(O$13&gt;1,"未定",ROUNDUP(((O$9-SUM(C$9:C66))*O$14/100)/4,0))</f>
        <v>0</v>
      </c>
      <c r="F67" s="97">
        <f t="shared" si="6"/>
        <v>0</v>
      </c>
      <c r="G67" s="198"/>
      <c r="H67" s="88"/>
      <c r="I67" s="88"/>
      <c r="J67" s="88"/>
      <c r="K67" s="88"/>
      <c r="L67" s="99">
        <f t="shared" si="5"/>
        <v>0</v>
      </c>
      <c r="M67" s="43"/>
      <c r="U67" s="11"/>
      <c r="V67" s="11"/>
      <c r="W67" s="11"/>
      <c r="X67" s="12"/>
    </row>
    <row r="68" spans="1:24" s="13" customFormat="1" ht="23.25" customHeight="1" x14ac:dyDescent="0.15">
      <c r="A68" s="81">
        <f t="shared" si="3"/>
        <v>0</v>
      </c>
      <c r="B68" s="93">
        <f t="shared" si="4"/>
        <v>0</v>
      </c>
      <c r="C68" s="102">
        <f>IF(($O$9-SUM($C$9:C67))&gt;0,$X$9,0)</f>
        <v>0</v>
      </c>
      <c r="D68" s="95">
        <f>IF(($O$10-SUM($D$9:D67))&gt;0,$X$10,0)</f>
        <v>0</v>
      </c>
      <c r="E68" s="96">
        <f>IF(O$13&gt;1,"未定",ROUNDUP(((O$9-SUM(C$9:C67))*O$14/100)/4,0))</f>
        <v>0</v>
      </c>
      <c r="F68" s="97">
        <f t="shared" si="6"/>
        <v>0</v>
      </c>
      <c r="G68" s="109">
        <f>IF(O$13&gt;1,"未定",SUM(F65:F68))</f>
        <v>0</v>
      </c>
      <c r="H68" s="88"/>
      <c r="I68" s="88"/>
      <c r="J68" s="88"/>
      <c r="K68" s="88"/>
      <c r="L68" s="99">
        <f t="shared" si="5"/>
        <v>0</v>
      </c>
      <c r="M68" s="43"/>
      <c r="U68" s="11"/>
      <c r="V68" s="11"/>
      <c r="W68" s="11"/>
      <c r="X68" s="12"/>
    </row>
    <row r="69" spans="1:24" s="13" customFormat="1" ht="23.25" customHeight="1" x14ac:dyDescent="0.15">
      <c r="A69" s="81">
        <f t="shared" si="3"/>
        <v>0</v>
      </c>
      <c r="B69" s="93">
        <f t="shared" si="4"/>
        <v>0</v>
      </c>
      <c r="C69" s="102">
        <f>IF(($O$9-SUM($C$9:C68))&gt;0,$X$9,0)</f>
        <v>0</v>
      </c>
      <c r="D69" s="95">
        <f>IF(($O$10-SUM($D$9:D68))&gt;0,$X$10,0)</f>
        <v>0</v>
      </c>
      <c r="E69" s="96">
        <f>IF(O$13&gt;1,"未定",ROUNDUP(((O$9-SUM(C$9:C68))*O$14/100)/4,0))</f>
        <v>0</v>
      </c>
      <c r="F69" s="97">
        <f t="shared" si="6"/>
        <v>0</v>
      </c>
      <c r="G69" s="197" t="s">
        <v>125</v>
      </c>
      <c r="H69" s="88"/>
      <c r="I69" s="88"/>
      <c r="J69" s="88"/>
      <c r="K69" s="88"/>
      <c r="L69" s="99">
        <f t="shared" si="5"/>
        <v>0</v>
      </c>
      <c r="M69" s="43"/>
      <c r="U69" s="11"/>
      <c r="V69" s="11"/>
      <c r="W69" s="11"/>
      <c r="X69" s="12"/>
    </row>
    <row r="70" spans="1:24" s="13" customFormat="1" ht="23.25" customHeight="1" x14ac:dyDescent="0.15">
      <c r="A70" s="81">
        <f t="shared" si="3"/>
        <v>0</v>
      </c>
      <c r="B70" s="93">
        <f t="shared" si="4"/>
        <v>0</v>
      </c>
      <c r="C70" s="102">
        <f>IF(($O$9-SUM($C$9:C69))&gt;0,$X$9,0)</f>
        <v>0</v>
      </c>
      <c r="D70" s="95">
        <f>IF(($O$10-SUM($D$9:D69))&gt;0,$X$10,0)</f>
        <v>0</v>
      </c>
      <c r="E70" s="96">
        <f>IF(O$13&gt;1,"未定",ROUNDUP(((O$9-SUM(C$9:C69))*O$14/100)/4,0))</f>
        <v>0</v>
      </c>
      <c r="F70" s="97">
        <f t="shared" si="6"/>
        <v>0</v>
      </c>
      <c r="G70" s="198"/>
      <c r="H70" s="88"/>
      <c r="I70" s="88"/>
      <c r="J70" s="88"/>
      <c r="K70" s="88"/>
      <c r="L70" s="99">
        <f t="shared" si="5"/>
        <v>0</v>
      </c>
      <c r="M70" s="43"/>
      <c r="U70" s="11"/>
      <c r="V70" s="11"/>
      <c r="W70" s="11"/>
      <c r="X70" s="12"/>
    </row>
    <row r="71" spans="1:24" s="13" customFormat="1" ht="23.25" customHeight="1" x14ac:dyDescent="0.15">
      <c r="A71" s="81">
        <f t="shared" si="3"/>
        <v>0</v>
      </c>
      <c r="B71" s="93">
        <f t="shared" si="4"/>
        <v>0</v>
      </c>
      <c r="C71" s="102">
        <f>IF(($O$9-SUM($C$9:C70))&gt;0,$X$9,0)</f>
        <v>0</v>
      </c>
      <c r="D71" s="95">
        <f>IF(($O$10-SUM($D$9:D70))&gt;0,$X$10,0)</f>
        <v>0</v>
      </c>
      <c r="E71" s="96">
        <f>IF(O$13&gt;1,"未定",ROUNDUP(((O$9-SUM(C$9:C70))*O$14/100)/4,0))</f>
        <v>0</v>
      </c>
      <c r="F71" s="97">
        <f t="shared" si="6"/>
        <v>0</v>
      </c>
      <c r="G71" s="198"/>
      <c r="H71" s="88"/>
      <c r="I71" s="88"/>
      <c r="J71" s="88"/>
      <c r="K71" s="88"/>
      <c r="L71" s="99">
        <f t="shared" si="5"/>
        <v>0</v>
      </c>
      <c r="M71" s="43"/>
      <c r="U71" s="11"/>
      <c r="V71" s="11"/>
      <c r="W71" s="11"/>
      <c r="X71" s="12"/>
    </row>
    <row r="72" spans="1:24" s="13" customFormat="1" ht="23.25" customHeight="1" x14ac:dyDescent="0.15">
      <c r="A72" s="81">
        <f t="shared" si="3"/>
        <v>0</v>
      </c>
      <c r="B72" s="93">
        <f t="shared" si="4"/>
        <v>0</v>
      </c>
      <c r="C72" s="102">
        <f>IF(($O$9-SUM($C$9:C71))&gt;0,$X$9,0)</f>
        <v>0</v>
      </c>
      <c r="D72" s="95">
        <f>IF(($O$10-SUM($D$9:D71))&gt;0,$X$10,0)</f>
        <v>0</v>
      </c>
      <c r="E72" s="96">
        <f>IF(O$13&gt;1,"未定",ROUNDUP(((O$9-SUM(C$9:C71))*O$14/100)/4,0))</f>
        <v>0</v>
      </c>
      <c r="F72" s="97">
        <f t="shared" si="6"/>
        <v>0</v>
      </c>
      <c r="G72" s="103">
        <f>IF(O$13&gt;1,"未定",SUM(F69:F72))</f>
        <v>0</v>
      </c>
      <c r="H72" s="88"/>
      <c r="I72" s="88"/>
      <c r="J72" s="88"/>
      <c r="K72" s="88"/>
      <c r="L72" s="99">
        <f t="shared" si="5"/>
        <v>0</v>
      </c>
      <c r="M72" s="43"/>
      <c r="U72" s="11"/>
      <c r="V72" s="11"/>
      <c r="W72" s="11"/>
      <c r="X72" s="12"/>
    </row>
    <row r="73" spans="1:24" s="13" customFormat="1" ht="23.25" customHeight="1" x14ac:dyDescent="0.15">
      <c r="A73" s="81">
        <f t="shared" si="3"/>
        <v>0</v>
      </c>
      <c r="B73" s="93">
        <f t="shared" ref="B73:B88" si="7">SUM(C73:D73)</f>
        <v>0</v>
      </c>
      <c r="C73" s="102">
        <f>IF(($O$9-SUM($C$9:C72))&gt;0,$X$9,0)</f>
        <v>0</v>
      </c>
      <c r="D73" s="95">
        <f>IF(($O$10-SUM($D$9:D72))&gt;0,$X$10,0)</f>
        <v>0</v>
      </c>
      <c r="E73" s="96">
        <f>IF(O$13&gt;1,"未定",ROUNDUP(((O$9-SUM(C$9:C72))*O$14/100)/4,0))</f>
        <v>0</v>
      </c>
      <c r="F73" s="97">
        <f t="shared" si="6"/>
        <v>0</v>
      </c>
      <c r="G73" s="197" t="s">
        <v>126</v>
      </c>
      <c r="H73" s="88"/>
      <c r="I73" s="88"/>
      <c r="J73" s="88"/>
      <c r="K73" s="88"/>
      <c r="L73" s="99">
        <f t="shared" ref="L73:L88" si="8">SUM(H73:K73)</f>
        <v>0</v>
      </c>
      <c r="M73" s="43"/>
      <c r="U73" s="11"/>
      <c r="V73" s="11"/>
      <c r="W73" s="11"/>
      <c r="X73" s="12"/>
    </row>
    <row r="74" spans="1:24" s="13" customFormat="1" ht="23.25" customHeight="1" x14ac:dyDescent="0.15">
      <c r="A74" s="81">
        <f t="shared" ref="A74:A88" si="9">IF(F74&gt;0,A73+1,0)</f>
        <v>0</v>
      </c>
      <c r="B74" s="93">
        <f t="shared" si="7"/>
        <v>0</v>
      </c>
      <c r="C74" s="102">
        <f>IF(($O$9-SUM($C$9:C73))&gt;0,$X$9,0)</f>
        <v>0</v>
      </c>
      <c r="D74" s="95">
        <f>IF(($O$10-SUM($D$9:D73))&gt;0,$X$10,0)</f>
        <v>0</v>
      </c>
      <c r="E74" s="96">
        <f>IF(O$13&gt;1,"未定",ROUNDUP(((O$9-SUM(C$9:C73))*O$14/100)/4,0))</f>
        <v>0</v>
      </c>
      <c r="F74" s="97">
        <f t="shared" si="6"/>
        <v>0</v>
      </c>
      <c r="G74" s="198"/>
      <c r="H74" s="88"/>
      <c r="I74" s="88"/>
      <c r="J74" s="88"/>
      <c r="K74" s="88"/>
      <c r="L74" s="99">
        <f t="shared" si="8"/>
        <v>0</v>
      </c>
      <c r="M74" s="43"/>
      <c r="U74" s="11"/>
      <c r="V74" s="11"/>
      <c r="W74" s="11"/>
      <c r="X74" s="12"/>
    </row>
    <row r="75" spans="1:24" s="13" customFormat="1" ht="23.25" customHeight="1" x14ac:dyDescent="0.15">
      <c r="A75" s="81">
        <f t="shared" si="9"/>
        <v>0</v>
      </c>
      <c r="B75" s="93">
        <f t="shared" si="7"/>
        <v>0</v>
      </c>
      <c r="C75" s="102">
        <f>IF(($O$9-SUM($C$9:C74))&gt;0,$X$9,0)</f>
        <v>0</v>
      </c>
      <c r="D75" s="95">
        <f>IF(($O$10-SUM($D$9:D74))&gt;0,$X$10,0)</f>
        <v>0</v>
      </c>
      <c r="E75" s="96">
        <f>IF(O$13&gt;1,"未定",ROUNDUP(((O$9-SUM(C$9:C74))*O$14/100)/4,0))</f>
        <v>0</v>
      </c>
      <c r="F75" s="97">
        <f t="shared" si="6"/>
        <v>0</v>
      </c>
      <c r="G75" s="198"/>
      <c r="H75" s="88"/>
      <c r="I75" s="88"/>
      <c r="J75" s="88"/>
      <c r="K75" s="88"/>
      <c r="L75" s="99">
        <f t="shared" si="8"/>
        <v>0</v>
      </c>
      <c r="M75" s="43"/>
      <c r="U75" s="11"/>
      <c r="V75" s="11"/>
      <c r="W75" s="11"/>
      <c r="X75" s="12"/>
    </row>
    <row r="76" spans="1:24" s="13" customFormat="1" ht="23.25" customHeight="1" x14ac:dyDescent="0.15">
      <c r="A76" s="81">
        <f t="shared" si="9"/>
        <v>0</v>
      </c>
      <c r="B76" s="93">
        <f t="shared" si="7"/>
        <v>0</v>
      </c>
      <c r="C76" s="102">
        <f>IF(($O$9-SUM($C$9:C75))&gt;0,$X$9,0)</f>
        <v>0</v>
      </c>
      <c r="D76" s="95">
        <f>IF(($O$10-SUM($D$9:D75))&gt;0,$X$10,0)</f>
        <v>0</v>
      </c>
      <c r="E76" s="96">
        <f>IF(O$13&gt;1,"未定",ROUNDUP(((O$9-SUM(C$9:C75))*O$14/100)/4,0))</f>
        <v>0</v>
      </c>
      <c r="F76" s="97">
        <f t="shared" si="6"/>
        <v>0</v>
      </c>
      <c r="G76" s="103">
        <f>IF(O$13&gt;1,"未定",SUM(F73:F76))</f>
        <v>0</v>
      </c>
      <c r="H76" s="88"/>
      <c r="I76" s="88"/>
      <c r="J76" s="88"/>
      <c r="K76" s="88"/>
      <c r="L76" s="99">
        <f t="shared" si="8"/>
        <v>0</v>
      </c>
      <c r="M76" s="43"/>
      <c r="U76" s="11"/>
      <c r="V76" s="11"/>
      <c r="W76" s="11"/>
      <c r="X76" s="12"/>
    </row>
    <row r="77" spans="1:24" s="13" customFormat="1" ht="23.25" customHeight="1" x14ac:dyDescent="0.15">
      <c r="A77" s="81">
        <f t="shared" si="9"/>
        <v>0</v>
      </c>
      <c r="B77" s="93">
        <f t="shared" si="7"/>
        <v>0</v>
      </c>
      <c r="C77" s="102">
        <f>IF(($O$9-SUM($C$9:C76))&gt;0,$X$9,0)</f>
        <v>0</v>
      </c>
      <c r="D77" s="95">
        <f>IF(($O$10-SUM($D$9:D76))&gt;0,$X$10,0)</f>
        <v>0</v>
      </c>
      <c r="E77" s="96">
        <f>IF(O$13&gt;1,"未定",ROUNDUP(((O$9-SUM(C$9:C76))*O$14/100)/4,0))</f>
        <v>0</v>
      </c>
      <c r="F77" s="97">
        <f t="shared" si="6"/>
        <v>0</v>
      </c>
      <c r="G77" s="197" t="s">
        <v>127</v>
      </c>
      <c r="H77" s="88"/>
      <c r="I77" s="88"/>
      <c r="J77" s="88"/>
      <c r="K77" s="88"/>
      <c r="L77" s="99">
        <f t="shared" si="8"/>
        <v>0</v>
      </c>
      <c r="M77" s="43"/>
      <c r="U77" s="11"/>
      <c r="V77" s="11"/>
      <c r="W77" s="11"/>
      <c r="X77" s="12"/>
    </row>
    <row r="78" spans="1:24" s="13" customFormat="1" ht="23.25" customHeight="1" x14ac:dyDescent="0.15">
      <c r="A78" s="81">
        <f t="shared" si="9"/>
        <v>0</v>
      </c>
      <c r="B78" s="93">
        <f t="shared" si="7"/>
        <v>0</v>
      </c>
      <c r="C78" s="102">
        <f>IF(($O$9-SUM($C$9:C77))&gt;0,$X$9,0)</f>
        <v>0</v>
      </c>
      <c r="D78" s="95">
        <f>IF(($O$10-SUM($D$9:D77))&gt;0,$X$10,0)</f>
        <v>0</v>
      </c>
      <c r="E78" s="96">
        <f>IF(O$13&gt;1,"未定",ROUNDUP(((O$9-SUM(C$9:C77))*O$14/100)/4,0))</f>
        <v>0</v>
      </c>
      <c r="F78" s="97">
        <f t="shared" si="6"/>
        <v>0</v>
      </c>
      <c r="G78" s="198"/>
      <c r="H78" s="88"/>
      <c r="I78" s="88"/>
      <c r="J78" s="88"/>
      <c r="K78" s="88"/>
      <c r="L78" s="99">
        <f t="shared" si="8"/>
        <v>0</v>
      </c>
      <c r="M78" s="43"/>
      <c r="U78" s="11"/>
      <c r="V78" s="11"/>
      <c r="W78" s="11"/>
      <c r="X78" s="12"/>
    </row>
    <row r="79" spans="1:24" s="13" customFormat="1" ht="23.25" customHeight="1" x14ac:dyDescent="0.15">
      <c r="A79" s="81">
        <f t="shared" si="9"/>
        <v>0</v>
      </c>
      <c r="B79" s="93">
        <f t="shared" si="7"/>
        <v>0</v>
      </c>
      <c r="C79" s="102">
        <f>IF(($O$9-SUM($C$9:C78))&gt;0,$X$9,0)</f>
        <v>0</v>
      </c>
      <c r="D79" s="95">
        <f>IF(($O$10-SUM($D$9:D78))&gt;0,$X$10,0)</f>
        <v>0</v>
      </c>
      <c r="E79" s="96">
        <f>IF(O$13&gt;1,"未定",ROUNDUP(((O$9-SUM(C$9:C78))*O$14/100)/4,0))</f>
        <v>0</v>
      </c>
      <c r="F79" s="97">
        <f t="shared" si="6"/>
        <v>0</v>
      </c>
      <c r="G79" s="198"/>
      <c r="H79" s="88"/>
      <c r="I79" s="88"/>
      <c r="J79" s="88"/>
      <c r="K79" s="88"/>
      <c r="L79" s="99">
        <f t="shared" si="8"/>
        <v>0</v>
      </c>
      <c r="M79" s="43"/>
      <c r="U79" s="11"/>
      <c r="V79" s="11"/>
      <c r="W79" s="11"/>
      <c r="X79" s="12"/>
    </row>
    <row r="80" spans="1:24" s="13" customFormat="1" ht="23.25" customHeight="1" x14ac:dyDescent="0.15">
      <c r="A80" s="81">
        <f t="shared" si="9"/>
        <v>0</v>
      </c>
      <c r="B80" s="93">
        <f t="shared" si="7"/>
        <v>0</v>
      </c>
      <c r="C80" s="102">
        <f>IF(($O$9-SUM($C$9:C79))&gt;0,$X$9,0)</f>
        <v>0</v>
      </c>
      <c r="D80" s="95">
        <f>IF(($O$10-SUM($D$9:D79))&gt;0,$X$10,0)</f>
        <v>0</v>
      </c>
      <c r="E80" s="96">
        <f>IF(O$13&gt;1,"未定",ROUNDUP(((O$9-SUM(C$9:C79))*O$14/100)/4,0))</f>
        <v>0</v>
      </c>
      <c r="F80" s="97">
        <f t="shared" si="6"/>
        <v>0</v>
      </c>
      <c r="G80" s="103">
        <f>IF(O$13&gt;1,"未定",SUM(F77:F80))</f>
        <v>0</v>
      </c>
      <c r="H80" s="88"/>
      <c r="I80" s="88"/>
      <c r="J80" s="88"/>
      <c r="K80" s="88"/>
      <c r="L80" s="99">
        <f t="shared" si="8"/>
        <v>0</v>
      </c>
      <c r="M80" s="43"/>
      <c r="U80" s="11"/>
      <c r="V80" s="11"/>
      <c r="W80" s="11"/>
      <c r="X80" s="12"/>
    </row>
    <row r="81" spans="1:24" s="13" customFormat="1" ht="23.25" customHeight="1" x14ac:dyDescent="0.15">
      <c r="A81" s="81">
        <f t="shared" si="9"/>
        <v>0</v>
      </c>
      <c r="B81" s="93">
        <f t="shared" si="7"/>
        <v>0</v>
      </c>
      <c r="C81" s="102">
        <f>IF(($O$9-SUM($C$9:C80))&gt;0,$X$9,0)</f>
        <v>0</v>
      </c>
      <c r="D81" s="95">
        <f>IF(($O$10-SUM($D$9:D80))&gt;0,$X$10,0)</f>
        <v>0</v>
      </c>
      <c r="E81" s="96">
        <f>IF(O$13&gt;1,"未定",ROUNDUP(((O$9-SUM(C$9:C80))*O$14/100)/4,0))</f>
        <v>0</v>
      </c>
      <c r="F81" s="97">
        <f t="shared" si="6"/>
        <v>0</v>
      </c>
      <c r="G81" s="197" t="s">
        <v>128</v>
      </c>
      <c r="H81" s="88"/>
      <c r="I81" s="88"/>
      <c r="J81" s="88"/>
      <c r="K81" s="88"/>
      <c r="L81" s="99">
        <f t="shared" si="8"/>
        <v>0</v>
      </c>
      <c r="M81" s="43"/>
      <c r="U81" s="11"/>
      <c r="V81" s="11"/>
      <c r="W81" s="11"/>
      <c r="X81" s="12"/>
    </row>
    <row r="82" spans="1:24" s="13" customFormat="1" ht="23.25" customHeight="1" x14ac:dyDescent="0.15">
      <c r="A82" s="81">
        <f t="shared" si="9"/>
        <v>0</v>
      </c>
      <c r="B82" s="93">
        <f t="shared" si="7"/>
        <v>0</v>
      </c>
      <c r="C82" s="102">
        <f>IF(($O$9-SUM($C$9:C81))&gt;0,$X$9,0)</f>
        <v>0</v>
      </c>
      <c r="D82" s="95">
        <f>IF(($O$10-SUM($D$9:D81))&gt;0,$X$10,0)</f>
        <v>0</v>
      </c>
      <c r="E82" s="96">
        <f>IF(O$13&gt;1,"未定",ROUNDUP(((O$9-SUM(C$9:C81))*O$14/100)/4,0))</f>
        <v>0</v>
      </c>
      <c r="F82" s="97">
        <f t="shared" si="6"/>
        <v>0</v>
      </c>
      <c r="G82" s="198"/>
      <c r="H82" s="88"/>
      <c r="I82" s="88"/>
      <c r="J82" s="88"/>
      <c r="K82" s="88"/>
      <c r="L82" s="99">
        <f t="shared" si="8"/>
        <v>0</v>
      </c>
      <c r="M82" s="43"/>
      <c r="U82" s="11"/>
      <c r="V82" s="11"/>
      <c r="W82" s="11"/>
      <c r="X82" s="12"/>
    </row>
    <row r="83" spans="1:24" s="13" customFormat="1" ht="23.25" customHeight="1" x14ac:dyDescent="0.15">
      <c r="A83" s="81">
        <f t="shared" si="9"/>
        <v>0</v>
      </c>
      <c r="B83" s="93">
        <f t="shared" si="7"/>
        <v>0</v>
      </c>
      <c r="C83" s="102">
        <f>IF(($O$9-SUM($C$9:C82))&gt;0,$X$9,0)</f>
        <v>0</v>
      </c>
      <c r="D83" s="95">
        <f>IF(($O$10-SUM($D$9:D82))&gt;0,$X$10,0)</f>
        <v>0</v>
      </c>
      <c r="E83" s="96">
        <f>IF(O$13&gt;1,"未定",ROUNDUP(((O$9-SUM(C$9:C82))*O$14/100)/4,0))</f>
        <v>0</v>
      </c>
      <c r="F83" s="97">
        <f t="shared" si="6"/>
        <v>0</v>
      </c>
      <c r="G83" s="198"/>
      <c r="H83" s="88"/>
      <c r="I83" s="88"/>
      <c r="J83" s="88"/>
      <c r="K83" s="88"/>
      <c r="L83" s="99">
        <f t="shared" si="8"/>
        <v>0</v>
      </c>
      <c r="M83" s="43"/>
      <c r="U83" s="11"/>
      <c r="V83" s="11"/>
      <c r="W83" s="11"/>
      <c r="X83" s="12"/>
    </row>
    <row r="84" spans="1:24" s="13" customFormat="1" ht="23.25" customHeight="1" x14ac:dyDescent="0.15">
      <c r="A84" s="81">
        <f t="shared" si="9"/>
        <v>0</v>
      </c>
      <c r="B84" s="93">
        <f t="shared" si="7"/>
        <v>0</v>
      </c>
      <c r="C84" s="102">
        <f>IF(($O$9-SUM($C$9:C83))&gt;0,$X$9,0)</f>
        <v>0</v>
      </c>
      <c r="D84" s="95">
        <f>IF(($O$10-SUM($D$9:D83))&gt;0,$X$10,0)</f>
        <v>0</v>
      </c>
      <c r="E84" s="96">
        <f>IF(O$13&gt;1,"未定",ROUNDUP(((O$9-SUM(C$9:C83))*O$14/100)/4,0))</f>
        <v>0</v>
      </c>
      <c r="F84" s="97">
        <f t="shared" si="6"/>
        <v>0</v>
      </c>
      <c r="G84" s="103">
        <f>IF(O$13&gt;1,"未定",SUM(F81:F84))</f>
        <v>0</v>
      </c>
      <c r="H84" s="88"/>
      <c r="I84" s="88"/>
      <c r="J84" s="88"/>
      <c r="K84" s="88"/>
      <c r="L84" s="99">
        <f t="shared" si="8"/>
        <v>0</v>
      </c>
      <c r="M84" s="43"/>
      <c r="U84" s="11"/>
      <c r="V84" s="11"/>
      <c r="W84" s="11"/>
      <c r="X84" s="12"/>
    </row>
    <row r="85" spans="1:24" s="13" customFormat="1" ht="23.25" customHeight="1" x14ac:dyDescent="0.15">
      <c r="A85" s="81">
        <f t="shared" si="9"/>
        <v>0</v>
      </c>
      <c r="B85" s="93">
        <f t="shared" si="7"/>
        <v>0</v>
      </c>
      <c r="C85" s="102">
        <f>IF(($O$9-SUM($C$9:C84))&gt;0,$X$9,0)</f>
        <v>0</v>
      </c>
      <c r="D85" s="95">
        <f>IF(($O$10-SUM($D$9:D84))&gt;0,$X$10,0)</f>
        <v>0</v>
      </c>
      <c r="E85" s="96">
        <f>IF(O$13&gt;1,"未定",ROUNDUP(((O$9-SUM(C$9:C84))*O$14/100)/4,0))</f>
        <v>0</v>
      </c>
      <c r="F85" s="97">
        <f t="shared" si="6"/>
        <v>0</v>
      </c>
      <c r="G85" s="197" t="s">
        <v>129</v>
      </c>
      <c r="H85" s="88"/>
      <c r="I85" s="88"/>
      <c r="J85" s="88"/>
      <c r="K85" s="88"/>
      <c r="L85" s="99">
        <f t="shared" si="8"/>
        <v>0</v>
      </c>
      <c r="M85" s="43"/>
      <c r="U85" s="11"/>
      <c r="V85" s="11"/>
      <c r="W85" s="11"/>
      <c r="X85" s="12"/>
    </row>
    <row r="86" spans="1:24" s="13" customFormat="1" ht="23.25" customHeight="1" x14ac:dyDescent="0.15">
      <c r="A86" s="81">
        <f t="shared" si="9"/>
        <v>0</v>
      </c>
      <c r="B86" s="93">
        <f t="shared" si="7"/>
        <v>0</v>
      </c>
      <c r="C86" s="102">
        <f>IF(($O$9-SUM($C$9:C85))&gt;0,$X$9,0)</f>
        <v>0</v>
      </c>
      <c r="D86" s="95">
        <f>IF(($O$10-SUM($D$9:D85))&gt;0,$X$10,0)</f>
        <v>0</v>
      </c>
      <c r="E86" s="96">
        <f>IF(O$13&gt;1,"未定",ROUNDUP(((O$9-SUM(C$9:C85))*O$14/100)/4,0))</f>
        <v>0</v>
      </c>
      <c r="F86" s="97">
        <f t="shared" si="6"/>
        <v>0</v>
      </c>
      <c r="G86" s="198"/>
      <c r="H86" s="88"/>
      <c r="I86" s="88"/>
      <c r="J86" s="88"/>
      <c r="K86" s="88"/>
      <c r="L86" s="99">
        <f t="shared" si="8"/>
        <v>0</v>
      </c>
      <c r="M86" s="43"/>
      <c r="U86" s="11"/>
      <c r="V86" s="11"/>
      <c r="W86" s="11"/>
      <c r="X86" s="12"/>
    </row>
    <row r="87" spans="1:24" s="13" customFormat="1" ht="23.25" customHeight="1" x14ac:dyDescent="0.15">
      <c r="A87" s="81">
        <f t="shared" si="9"/>
        <v>0</v>
      </c>
      <c r="B87" s="93">
        <f t="shared" si="7"/>
        <v>0</v>
      </c>
      <c r="C87" s="102">
        <f>IF(($O$9-SUM($C$9:C86))&gt;0,$X$9,0)</f>
        <v>0</v>
      </c>
      <c r="D87" s="95">
        <f>IF(($O$10-SUM($D$9:D86))&gt;0,$X$10,0)</f>
        <v>0</v>
      </c>
      <c r="E87" s="96">
        <f>IF(O$13&gt;1,"未定",ROUNDUP(((O$9-SUM(C$9:C86))*O$14/100)/4,0))</f>
        <v>0</v>
      </c>
      <c r="F87" s="97">
        <f t="shared" si="6"/>
        <v>0</v>
      </c>
      <c r="G87" s="198"/>
      <c r="H87" s="88"/>
      <c r="I87" s="88"/>
      <c r="J87" s="88"/>
      <c r="K87" s="88"/>
      <c r="L87" s="99">
        <f t="shared" si="8"/>
        <v>0</v>
      </c>
      <c r="M87" s="43"/>
      <c r="U87" s="11"/>
      <c r="V87" s="11"/>
      <c r="W87" s="11"/>
      <c r="X87" s="12"/>
    </row>
    <row r="88" spans="1:24" s="13" customFormat="1" ht="23.25" customHeight="1" x14ac:dyDescent="0.15">
      <c r="A88" s="81">
        <f t="shared" si="9"/>
        <v>0</v>
      </c>
      <c r="B88" s="93">
        <f t="shared" si="7"/>
        <v>0</v>
      </c>
      <c r="C88" s="102">
        <f>IF(($O$9-SUM($C$9:C87))&gt;0,$X$9,0)</f>
        <v>0</v>
      </c>
      <c r="D88" s="95">
        <f>IF(($O$10-SUM($D$9:D87))&gt;0,$X$10,0)</f>
        <v>0</v>
      </c>
      <c r="E88" s="96">
        <f>IF(O$13&gt;1,"未定",ROUNDUP(((O$9-SUM(C$9:C87))*O$14/100)/4,0))</f>
        <v>0</v>
      </c>
      <c r="F88" s="97">
        <f t="shared" si="6"/>
        <v>0</v>
      </c>
      <c r="G88" s="103">
        <f>IF(O$13&gt;1,"未定",SUM(F85:F88))</f>
        <v>0</v>
      </c>
      <c r="H88" s="88"/>
      <c r="I88" s="88"/>
      <c r="J88" s="88"/>
      <c r="K88" s="88"/>
      <c r="L88" s="99">
        <f t="shared" si="8"/>
        <v>0</v>
      </c>
      <c r="M88" s="43"/>
      <c r="U88" s="11"/>
      <c r="V88" s="11"/>
      <c r="W88" s="11"/>
      <c r="X88" s="12"/>
    </row>
    <row r="89" spans="1:24" s="13" customFormat="1" ht="23.25" customHeight="1" x14ac:dyDescent="0.15">
      <c r="A89" s="81" t="s">
        <v>90</v>
      </c>
      <c r="B89" s="82">
        <f>SUM(B9:B88)</f>
        <v>0</v>
      </c>
      <c r="C89" s="83">
        <f>SUM(C9:C88)</f>
        <v>0</v>
      </c>
      <c r="D89" s="84">
        <f>SUM(D9:D88)</f>
        <v>0</v>
      </c>
      <c r="E89" s="85">
        <f>IF(O$13&gt;1,"未定",SUM(E9:E88))</f>
        <v>0</v>
      </c>
      <c r="F89" s="82">
        <f>IF(O13&gt;1,"未定",SUM(F9:F88))</f>
        <v>0</v>
      </c>
      <c r="G89" s="110">
        <f>IF(O13&gt;1,"未定",SUM(G12,G16,G20,G24,G28,G32,G36,G40,G44,G48,G52,G56,G60,G64,G68,G72,G76,G80,G84,G88))</f>
        <v>0</v>
      </c>
      <c r="H89" s="87">
        <f>SUM(H9:H88)</f>
        <v>0</v>
      </c>
      <c r="I89" s="86">
        <f>SUM(I9:I88)</f>
        <v>0</v>
      </c>
      <c r="J89" s="86">
        <f>SUM(J9:J88)</f>
        <v>0</v>
      </c>
      <c r="K89" s="86">
        <f>SUM(K9:K88)</f>
        <v>0</v>
      </c>
      <c r="L89" s="86">
        <f>SUM(L9:L88)</f>
        <v>0</v>
      </c>
      <c r="M89" s="43"/>
      <c r="U89" s="11"/>
      <c r="V89" s="11"/>
      <c r="W89" s="11"/>
      <c r="X89" s="12"/>
    </row>
    <row r="90" spans="1:24" s="13" customFormat="1" ht="22.5" customHeight="1" x14ac:dyDescent="0.15">
      <c r="A90" s="134" t="s">
        <v>91</v>
      </c>
      <c r="B90" s="135"/>
      <c r="C90" s="136"/>
      <c r="D90" s="137"/>
      <c r="E90" s="142" t="s">
        <v>92</v>
      </c>
      <c r="F90" s="143"/>
      <c r="G90" s="110">
        <f>B89</f>
        <v>0</v>
      </c>
      <c r="H90" s="88"/>
      <c r="I90" s="88"/>
      <c r="J90" s="88"/>
      <c r="K90" s="88"/>
      <c r="L90" s="85">
        <f>SUM(H90:K90)</f>
        <v>0</v>
      </c>
      <c r="M90" s="43"/>
      <c r="U90" s="11"/>
      <c r="V90" s="11"/>
      <c r="W90" s="11"/>
      <c r="X90" s="12"/>
    </row>
    <row r="91" spans="1:24" s="13" customFormat="1" ht="22.5" customHeight="1" x14ac:dyDescent="0.15">
      <c r="A91" s="138"/>
      <c r="B91" s="139"/>
      <c r="C91" s="140"/>
      <c r="D91" s="141"/>
      <c r="E91" s="142" t="s">
        <v>93</v>
      </c>
      <c r="F91" s="143"/>
      <c r="G91" s="110">
        <f>E89</f>
        <v>0</v>
      </c>
      <c r="H91" s="88"/>
      <c r="I91" s="88"/>
      <c r="J91" s="88"/>
      <c r="K91" s="88"/>
      <c r="L91" s="89">
        <f>SUM(H91:K91)</f>
        <v>0</v>
      </c>
      <c r="M91" s="90"/>
      <c r="U91" s="11"/>
      <c r="V91" s="11"/>
      <c r="W91" s="11"/>
      <c r="X91" s="12"/>
    </row>
    <row r="92" spans="1:24" ht="5.25" customHeight="1" x14ac:dyDescent="0.15">
      <c r="R92" s="13"/>
    </row>
    <row r="93" spans="1:24" x14ac:dyDescent="0.15">
      <c r="A93" s="5" t="s">
        <v>94</v>
      </c>
      <c r="M93" s="2"/>
    </row>
    <row r="94" spans="1:24" x14ac:dyDescent="0.15">
      <c r="A94" s="5" t="s">
        <v>95</v>
      </c>
      <c r="M94" s="2"/>
    </row>
    <row r="95" spans="1:24" x14ac:dyDescent="0.15">
      <c r="A95" s="5" t="s">
        <v>96</v>
      </c>
      <c r="M95" s="2"/>
    </row>
    <row r="96" spans="1:24" x14ac:dyDescent="0.15">
      <c r="A96" s="5" t="s">
        <v>97</v>
      </c>
      <c r="M96" s="2"/>
    </row>
    <row r="97" spans="1:13" x14ac:dyDescent="0.15">
      <c r="A97" s="5" t="s">
        <v>98</v>
      </c>
      <c r="M97" s="2"/>
    </row>
  </sheetData>
  <mergeCells count="45">
    <mergeCell ref="B6:B8"/>
    <mergeCell ref="E6:E8"/>
    <mergeCell ref="O8:P8"/>
    <mergeCell ref="K1:L1"/>
    <mergeCell ref="A4:A8"/>
    <mergeCell ref="B4:G4"/>
    <mergeCell ref="H4:L4"/>
    <mergeCell ref="N4:T4"/>
    <mergeCell ref="B5:D5"/>
    <mergeCell ref="F5:F8"/>
    <mergeCell ref="G5:G8"/>
    <mergeCell ref="H5:H8"/>
    <mergeCell ref="I5:I8"/>
    <mergeCell ref="G13:G15"/>
    <mergeCell ref="O13:P13"/>
    <mergeCell ref="O14:P14"/>
    <mergeCell ref="J5:J8"/>
    <mergeCell ref="K5:K8"/>
    <mergeCell ref="L5:L8"/>
    <mergeCell ref="G9:G11"/>
    <mergeCell ref="O9:P9"/>
    <mergeCell ref="O10:P10"/>
    <mergeCell ref="O11:P11"/>
    <mergeCell ref="O12:P12"/>
    <mergeCell ref="G61:G63"/>
    <mergeCell ref="G17:G19"/>
    <mergeCell ref="G21:G23"/>
    <mergeCell ref="G25:G27"/>
    <mergeCell ref="G29:G31"/>
    <mergeCell ref="G33:G35"/>
    <mergeCell ref="G37:G39"/>
    <mergeCell ref="G41:G43"/>
    <mergeCell ref="G45:G47"/>
    <mergeCell ref="G49:G51"/>
    <mergeCell ref="G53:G55"/>
    <mergeCell ref="G57:G59"/>
    <mergeCell ref="A90:D91"/>
    <mergeCell ref="E90:F90"/>
    <mergeCell ref="E91:F91"/>
    <mergeCell ref="G65:G67"/>
    <mergeCell ref="G69:G71"/>
    <mergeCell ref="G73:G75"/>
    <mergeCell ref="G77:G79"/>
    <mergeCell ref="G81:G83"/>
    <mergeCell ref="G85:G87"/>
  </mergeCells>
  <phoneticPr fontId="3"/>
  <dataValidations count="3">
    <dataValidation type="custom" allowBlank="1" showInputMessage="1" showErrorMessage="1" promptTitle="ご確認ください" prompt="「無利子分」の入力は、借入金算出内訳で無利子分の借入金を算出した場合に限ります。" sqref="O10:P10">
      <formula1>O10&lt;=O8</formula1>
    </dataValidation>
    <dataValidation type="list" allowBlank="1" showInputMessage="1" showErrorMessage="1" sqref="O12:P12">
      <formula1>"0,3,6,9,12,15,18,21,24"</formula1>
    </dataValidation>
    <dataValidation allowBlank="1" showInputMessage="1" showErrorMessage="1" promptTitle="「１０年見直し」を選択した場合の注意事項" prompt="機構との契約締結から10年経過した時点で金利を見直すため、11年次目以降の利息欄には「未定」と表示されます。" sqref="O13:P13"/>
  </dataValidations>
  <pageMargins left="0.59055118110236227" right="0.19685039370078741" top="0.6692913385826772" bottom="0.39370078740157483" header="0.39370078740157483" footer="0.51181102362204722"/>
  <pageSetup paperSize="9" fitToHeight="0" orientation="portrait" blackAndWhite="1" r:id="rId1"/>
  <headerFooter alignWithMargins="0">
    <oddHeader>&amp;R08-30</oddHeader>
  </headerFooter>
  <rowBreaks count="2" manualBreakCount="2">
    <brk id="36" max="11" man="1"/>
    <brk id="6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B47"/>
  <sheetViews>
    <sheetView workbookViewId="0">
      <selection activeCell="A43" sqref="A43:M47"/>
    </sheetView>
  </sheetViews>
  <sheetFormatPr defaultRowHeight="13.5" x14ac:dyDescent="0.15"/>
  <cols>
    <col min="1" max="1" width="6.125" style="2" customWidth="1"/>
    <col min="2" max="2" width="10" style="2" customWidth="1"/>
    <col min="3" max="4" width="7.125" style="2" customWidth="1"/>
    <col min="5" max="5" width="10" style="2" customWidth="1"/>
    <col min="6" max="6" width="10.5" style="2" customWidth="1"/>
    <col min="7" max="10" width="9.5" style="2" customWidth="1"/>
    <col min="11" max="11" width="10.5" style="2" customWidth="1"/>
    <col min="12" max="12" width="3.75" style="2" customWidth="1"/>
    <col min="13" max="13" width="14.375" style="2" customWidth="1"/>
    <col min="14" max="19" width="9" style="2"/>
    <col min="20" max="22" width="9" style="4"/>
    <col min="23" max="23" width="9" style="5"/>
    <col min="24" max="16384" width="9" style="2"/>
  </cols>
  <sheetData>
    <row r="1" spans="1:28" ht="21.75" customHeight="1" x14ac:dyDescent="0.2">
      <c r="A1" s="1" t="s">
        <v>99</v>
      </c>
      <c r="B1" s="1"/>
      <c r="J1" s="170" t="s">
        <v>130</v>
      </c>
      <c r="K1" s="171"/>
    </row>
    <row r="2" spans="1:28" ht="12" customHeight="1" x14ac:dyDescent="0.2">
      <c r="A2" s="1"/>
      <c r="B2" s="1"/>
      <c r="J2" s="3"/>
      <c r="K2" s="3"/>
    </row>
    <row r="3" spans="1:28" x14ac:dyDescent="0.15">
      <c r="K3" s="6" t="s">
        <v>6</v>
      </c>
    </row>
    <row r="4" spans="1:28" s="13" customFormat="1" ht="27" customHeight="1" x14ac:dyDescent="0.15">
      <c r="A4" s="166" t="s">
        <v>131</v>
      </c>
      <c r="B4" s="134" t="s">
        <v>8</v>
      </c>
      <c r="C4" s="136"/>
      <c r="D4" s="136"/>
      <c r="E4" s="136"/>
      <c r="F4" s="209"/>
      <c r="G4" s="185" t="s">
        <v>9</v>
      </c>
      <c r="H4" s="185"/>
      <c r="I4" s="185"/>
      <c r="J4" s="185"/>
      <c r="K4" s="187"/>
      <c r="M4" s="176" t="s">
        <v>5</v>
      </c>
      <c r="N4" s="177"/>
      <c r="O4" s="177"/>
      <c r="P4" s="177"/>
      <c r="Q4" s="177"/>
      <c r="R4" s="177"/>
      <c r="S4" s="178"/>
      <c r="T4" s="11"/>
      <c r="U4" s="11"/>
      <c r="V4" s="11"/>
      <c r="W4" s="12"/>
    </row>
    <row r="5" spans="1:28" x14ac:dyDescent="0.15">
      <c r="A5" s="167"/>
      <c r="B5" s="188" t="s">
        <v>10</v>
      </c>
      <c r="C5" s="188"/>
      <c r="D5" s="188"/>
      <c r="E5" s="14" t="s">
        <v>11</v>
      </c>
      <c r="F5" s="199" t="s">
        <v>14</v>
      </c>
      <c r="G5" s="160"/>
      <c r="H5" s="163"/>
      <c r="I5" s="163"/>
      <c r="J5" s="163"/>
      <c r="K5" s="166" t="s">
        <v>14</v>
      </c>
      <c r="L5" s="206"/>
    </row>
    <row r="6" spans="1:28" ht="9" customHeight="1" x14ac:dyDescent="0.15">
      <c r="A6" s="167"/>
      <c r="B6" s="195" t="s">
        <v>15</v>
      </c>
      <c r="C6" s="17"/>
      <c r="D6" s="18"/>
      <c r="E6" s="179" t="s">
        <v>16</v>
      </c>
      <c r="F6" s="200"/>
      <c r="G6" s="161"/>
      <c r="H6" s="164"/>
      <c r="I6" s="204"/>
      <c r="J6" s="164"/>
      <c r="K6" s="167"/>
      <c r="L6" s="206"/>
    </row>
    <row r="7" spans="1:28" ht="14.25" thickBot="1" x14ac:dyDescent="0.2">
      <c r="A7" s="167"/>
      <c r="B7" s="195"/>
      <c r="C7" s="19" t="s">
        <v>17</v>
      </c>
      <c r="D7" s="19" t="s">
        <v>102</v>
      </c>
      <c r="E7" s="180"/>
      <c r="F7" s="200"/>
      <c r="G7" s="161"/>
      <c r="H7" s="164"/>
      <c r="I7" s="204"/>
      <c r="J7" s="164"/>
      <c r="K7" s="167"/>
      <c r="L7" s="206"/>
    </row>
    <row r="8" spans="1:28" ht="35.25" customHeight="1" x14ac:dyDescent="0.15">
      <c r="A8" s="168"/>
      <c r="B8" s="196"/>
      <c r="C8" s="21" t="s">
        <v>103</v>
      </c>
      <c r="D8" s="21" t="s">
        <v>103</v>
      </c>
      <c r="E8" s="181"/>
      <c r="F8" s="201"/>
      <c r="G8" s="162"/>
      <c r="H8" s="165"/>
      <c r="I8" s="205"/>
      <c r="J8" s="165"/>
      <c r="K8" s="168"/>
      <c r="L8" s="206"/>
      <c r="M8" s="127" t="s">
        <v>20</v>
      </c>
      <c r="N8" s="207"/>
      <c r="O8" s="208"/>
      <c r="P8" s="13" t="s">
        <v>104</v>
      </c>
    </row>
    <row r="9" spans="1:28" s="13" customFormat="1" ht="30" customHeight="1" x14ac:dyDescent="0.15">
      <c r="A9" s="81">
        <v>1</v>
      </c>
      <c r="B9" s="111">
        <f t="shared" ref="B9:B17" si="0">SUM(C9:D9)</f>
        <v>0</v>
      </c>
      <c r="C9" s="102">
        <f>IF(N11&gt;0,IF($N$12&gt;=12,0,U9),0)</f>
        <v>0</v>
      </c>
      <c r="D9" s="95">
        <f>IF(N11&gt;0,IF($N$12&gt;12,0,U10),0)</f>
        <v>0</v>
      </c>
      <c r="E9" s="96">
        <f>ROUND(N$9*N$14/100,0)</f>
        <v>0</v>
      </c>
      <c r="F9" s="103">
        <f>IF(N9&gt;0,B9+E9,0)</f>
        <v>0</v>
      </c>
      <c r="G9" s="88"/>
      <c r="H9" s="98"/>
      <c r="I9" s="98"/>
      <c r="J9" s="98"/>
      <c r="K9" s="86">
        <f t="shared" ref="K9:K38" si="1">SUM(G9:J9)</f>
        <v>0</v>
      </c>
      <c r="M9" s="128" t="s">
        <v>24</v>
      </c>
      <c r="N9" s="156">
        <f>N8-N10</f>
        <v>0</v>
      </c>
      <c r="O9" s="157"/>
      <c r="P9" s="112" t="s">
        <v>25</v>
      </c>
      <c r="T9" s="11" t="s">
        <v>132</v>
      </c>
      <c r="U9" s="11" t="e">
        <f>N9-W9*($N$11-$U$11)+W9</f>
        <v>#DIV/0!</v>
      </c>
      <c r="V9" s="11" t="s">
        <v>133</v>
      </c>
      <c r="W9" s="11" t="e">
        <f>ROUNDDOWN(N9/($N$11-$U$11),-1)</f>
        <v>#DIV/0!</v>
      </c>
      <c r="Y9" s="13">
        <v>1</v>
      </c>
      <c r="AB9" s="81">
        <f>IF($F$9&gt;0,$Y$9,0)</f>
        <v>0</v>
      </c>
    </row>
    <row r="10" spans="1:28" s="13" customFormat="1" ht="30" customHeight="1" x14ac:dyDescent="0.15">
      <c r="A10" s="81">
        <v>2</v>
      </c>
      <c r="B10" s="111">
        <f t="shared" si="0"/>
        <v>0</v>
      </c>
      <c r="C10" s="102">
        <f>IF(C9-N8=0,0,IF(AND(C9=0,$N$12&gt;=12),IF($N$12&gt;=24,0,U9),W9))</f>
        <v>0</v>
      </c>
      <c r="D10" s="95">
        <f>IF(N11&gt;1,IF($N$12&gt;12,U10,W10),0)</f>
        <v>0</v>
      </c>
      <c r="E10" s="96">
        <f>ROUND((N$9-SUM(C$9:C9))*N$14/100,0)</f>
        <v>0</v>
      </c>
      <c r="F10" s="103">
        <f t="shared" ref="F10:F17" si="2">B10+E10</f>
        <v>0</v>
      </c>
      <c r="G10" s="88"/>
      <c r="H10" s="98"/>
      <c r="I10" s="98"/>
      <c r="J10" s="98"/>
      <c r="K10" s="86">
        <f t="shared" si="1"/>
        <v>0</v>
      </c>
      <c r="M10" s="129" t="s">
        <v>106</v>
      </c>
      <c r="N10" s="158"/>
      <c r="O10" s="159"/>
      <c r="P10" s="13" t="s">
        <v>29</v>
      </c>
      <c r="T10" s="23" t="s">
        <v>30</v>
      </c>
      <c r="U10" s="11" t="e">
        <f>N10-W10*($N$11-$U$11)+W10</f>
        <v>#DIV/0!</v>
      </c>
      <c r="V10" s="23" t="s">
        <v>31</v>
      </c>
      <c r="W10" s="11" t="e">
        <f>ROUNDDOWN(N10/($N$11-$U$11),-1)</f>
        <v>#DIV/0!</v>
      </c>
      <c r="Y10" s="13">
        <v>2</v>
      </c>
      <c r="AB10" s="81">
        <f>IF($F$10&gt;0,$Y$10,0)</f>
        <v>0</v>
      </c>
    </row>
    <row r="11" spans="1:28" s="13" customFormat="1" ht="30" customHeight="1" x14ac:dyDescent="0.15">
      <c r="A11" s="81">
        <v>3</v>
      </c>
      <c r="B11" s="111">
        <f t="shared" si="0"/>
        <v>0</v>
      </c>
      <c r="C11" s="102">
        <f>IF(AND(C9+C10-N8&lt;=0,N11&lt;3),0,IF(C10=0,IF($N$12&gt;24,0,U9),W9))</f>
        <v>0</v>
      </c>
      <c r="D11" s="95">
        <f>IF(($N$10-SUM($D$9:D10))&gt;0,$W$10,0)</f>
        <v>0</v>
      </c>
      <c r="E11" s="96">
        <f>ROUND((N$9-SUM(C$9:C10))*N$14/100,0)</f>
        <v>0</v>
      </c>
      <c r="F11" s="103">
        <f t="shared" si="2"/>
        <v>0</v>
      </c>
      <c r="G11" s="88"/>
      <c r="H11" s="98"/>
      <c r="I11" s="98"/>
      <c r="J11" s="98"/>
      <c r="K11" s="86">
        <f t="shared" si="1"/>
        <v>0</v>
      </c>
      <c r="M11" s="130" t="s">
        <v>32</v>
      </c>
      <c r="N11" s="150"/>
      <c r="O11" s="151"/>
      <c r="P11" s="13" t="s">
        <v>138</v>
      </c>
      <c r="T11" s="11" t="s">
        <v>22</v>
      </c>
      <c r="U11" s="11">
        <f>IF(N12&gt;0,ROUND((N12/12),0),0)</f>
        <v>0</v>
      </c>
      <c r="V11" s="11"/>
      <c r="W11" s="12"/>
      <c r="Y11" s="13">
        <v>3</v>
      </c>
      <c r="AB11" s="81">
        <f>IF($F$9&gt;0,$Y$9,0)</f>
        <v>0</v>
      </c>
    </row>
    <row r="12" spans="1:28" s="13" customFormat="1" ht="30" customHeight="1" x14ac:dyDescent="0.15">
      <c r="A12" s="81">
        <v>4</v>
      </c>
      <c r="B12" s="111">
        <f t="shared" si="0"/>
        <v>0</v>
      </c>
      <c r="C12" s="102">
        <f>IF(N11&lt;=3,0,IF(C11=0,U9,W9))</f>
        <v>0</v>
      </c>
      <c r="D12" s="95">
        <f>IF(($N$10-SUM($D$9:D11))&gt;0,$W$10,0)</f>
        <v>0</v>
      </c>
      <c r="E12" s="96">
        <f>ROUND((N$9-SUM(C$9:C11))*N$14/100,0)</f>
        <v>0</v>
      </c>
      <c r="F12" s="103">
        <f t="shared" si="2"/>
        <v>0</v>
      </c>
      <c r="G12" s="88"/>
      <c r="H12" s="98"/>
      <c r="I12" s="98"/>
      <c r="J12" s="98"/>
      <c r="K12" s="86">
        <f t="shared" si="1"/>
        <v>0</v>
      </c>
      <c r="M12" s="130" t="s">
        <v>34</v>
      </c>
      <c r="N12" s="150"/>
      <c r="O12" s="151"/>
      <c r="P12" s="13" t="s">
        <v>137</v>
      </c>
      <c r="T12" s="11"/>
      <c r="U12" s="42"/>
      <c r="V12" s="11"/>
      <c r="W12" s="12"/>
      <c r="Y12" s="13">
        <v>4</v>
      </c>
      <c r="AB12" s="81">
        <f>IF($F$10&gt;0,$Y$10,0)</f>
        <v>0</v>
      </c>
    </row>
    <row r="13" spans="1:28" s="13" customFormat="1" ht="30" customHeight="1" x14ac:dyDescent="0.15">
      <c r="A13" s="81">
        <v>5</v>
      </c>
      <c r="B13" s="111">
        <f t="shared" si="0"/>
        <v>0</v>
      </c>
      <c r="C13" s="102">
        <f>IF(($N$9-SUM($C$9:C12))&gt;0,$W$9,0)</f>
        <v>0</v>
      </c>
      <c r="D13" s="95">
        <f>IF(($N$10-SUM($D$9:D12))&gt;0,$W$10,0)</f>
        <v>0</v>
      </c>
      <c r="E13" s="96">
        <f>ROUND((N$9-SUM(C$9:C12))*N$14/100,0)</f>
        <v>0</v>
      </c>
      <c r="F13" s="103">
        <f t="shared" si="2"/>
        <v>0</v>
      </c>
      <c r="G13" s="88"/>
      <c r="H13" s="98"/>
      <c r="I13" s="98"/>
      <c r="J13" s="98"/>
      <c r="K13" s="86">
        <f t="shared" si="1"/>
        <v>0</v>
      </c>
      <c r="M13" s="130" t="s">
        <v>36</v>
      </c>
      <c r="N13" s="150">
        <v>1</v>
      </c>
      <c r="O13" s="151"/>
      <c r="P13" s="13" t="s">
        <v>139</v>
      </c>
      <c r="T13" s="11"/>
      <c r="U13" s="11"/>
      <c r="V13" s="11"/>
      <c r="W13" s="12"/>
      <c r="Y13" s="13">
        <v>5</v>
      </c>
    </row>
    <row r="14" spans="1:28" s="13" customFormat="1" ht="30" customHeight="1" thickBot="1" x14ac:dyDescent="0.2">
      <c r="A14" s="81">
        <v>6</v>
      </c>
      <c r="B14" s="111">
        <f t="shared" si="0"/>
        <v>0</v>
      </c>
      <c r="C14" s="102">
        <f>IF(($N$9-SUM($C$9:C13))&gt;0,$W$9,0)</f>
        <v>0</v>
      </c>
      <c r="D14" s="95">
        <f>IF(($N$10-SUM($D$9:D13))&gt;0,$W$10,0)</f>
        <v>0</v>
      </c>
      <c r="E14" s="96">
        <f>ROUND((N$9-SUM(C$9:C13))*N$14/100,0)</f>
        <v>0</v>
      </c>
      <c r="F14" s="103">
        <f t="shared" si="2"/>
        <v>0</v>
      </c>
      <c r="G14" s="88"/>
      <c r="H14" s="98"/>
      <c r="I14" s="98"/>
      <c r="J14" s="98"/>
      <c r="K14" s="86">
        <f t="shared" si="1"/>
        <v>0</v>
      </c>
      <c r="M14" s="131" t="s">
        <v>111</v>
      </c>
      <c r="N14" s="202"/>
      <c r="O14" s="203"/>
      <c r="P14" s="22" t="s">
        <v>39</v>
      </c>
      <c r="T14" s="11"/>
      <c r="U14" s="11"/>
      <c r="V14" s="11"/>
      <c r="W14" s="12"/>
      <c r="Y14" s="13">
        <v>6</v>
      </c>
    </row>
    <row r="15" spans="1:28" s="13" customFormat="1" ht="30" customHeight="1" x14ac:dyDescent="0.15">
      <c r="A15" s="81">
        <v>7</v>
      </c>
      <c r="B15" s="111">
        <f t="shared" si="0"/>
        <v>0</v>
      </c>
      <c r="C15" s="102">
        <f>IF(($N$9-SUM($C$9:C14))&gt;0,$W$9,0)</f>
        <v>0</v>
      </c>
      <c r="D15" s="95">
        <f>IF(($N$10-SUM($D$9:D14))&gt;0,$W$10,0)</f>
        <v>0</v>
      </c>
      <c r="E15" s="96">
        <f>ROUND((N$9-SUM(C$9:C14))*N$14/100,0)</f>
        <v>0</v>
      </c>
      <c r="F15" s="103">
        <f t="shared" si="2"/>
        <v>0</v>
      </c>
      <c r="G15" s="88"/>
      <c r="H15" s="98"/>
      <c r="I15" s="98"/>
      <c r="J15" s="98"/>
      <c r="K15" s="86">
        <f t="shared" si="1"/>
        <v>0</v>
      </c>
      <c r="M15" s="126" t="s">
        <v>41</v>
      </c>
      <c r="N15" s="47" t="s">
        <v>42</v>
      </c>
      <c r="O15" s="47" t="s">
        <v>43</v>
      </c>
      <c r="P15" s="47" t="s">
        <v>44</v>
      </c>
      <c r="Q15" s="47" t="s">
        <v>45</v>
      </c>
      <c r="R15" s="47" t="s">
        <v>46</v>
      </c>
      <c r="T15" s="72"/>
      <c r="U15" s="11"/>
      <c r="V15" s="11"/>
      <c r="W15" s="12"/>
      <c r="Y15" s="13">
        <v>7</v>
      </c>
    </row>
    <row r="16" spans="1:28" s="13" customFormat="1" ht="30" customHeight="1" x14ac:dyDescent="0.15">
      <c r="A16" s="81">
        <v>8</v>
      </c>
      <c r="B16" s="111">
        <f t="shared" si="0"/>
        <v>0</v>
      </c>
      <c r="C16" s="102">
        <f>IF(($N$9-SUM($C$9:C15))&gt;0,$W$9,0)</f>
        <v>0</v>
      </c>
      <c r="D16" s="95">
        <f>IF(($N$10-SUM($D$9:D15))&gt;0,$W$10,0)</f>
        <v>0</v>
      </c>
      <c r="E16" s="96">
        <f>ROUND((N$9-SUM(C$9:C15))*N$14/100,0)</f>
        <v>0</v>
      </c>
      <c r="F16" s="103">
        <f t="shared" si="2"/>
        <v>0</v>
      </c>
      <c r="G16" s="88"/>
      <c r="H16" s="98"/>
      <c r="I16" s="98"/>
      <c r="J16" s="98"/>
      <c r="K16" s="86">
        <f t="shared" si="1"/>
        <v>0</v>
      </c>
      <c r="M16" s="50" t="str">
        <f>IF(AND(O16&gt;O17,O16&gt;O18),"最多","")</f>
        <v/>
      </c>
      <c r="N16" s="50" t="s">
        <v>48</v>
      </c>
      <c r="O16" s="51">
        <f>F9</f>
        <v>0</v>
      </c>
      <c r="P16" s="51">
        <f>B9</f>
        <v>0</v>
      </c>
      <c r="Q16" s="51">
        <f>O16-P16</f>
        <v>0</v>
      </c>
      <c r="R16" s="104" t="s">
        <v>134</v>
      </c>
      <c r="S16" s="105"/>
      <c r="T16" s="106"/>
      <c r="U16" s="11"/>
      <c r="V16" s="11"/>
      <c r="W16" s="12"/>
      <c r="Y16" s="13">
        <v>8</v>
      </c>
    </row>
    <row r="17" spans="1:25" s="13" customFormat="1" ht="30" customHeight="1" x14ac:dyDescent="0.15">
      <c r="A17" s="81">
        <v>9</v>
      </c>
      <c r="B17" s="111">
        <f t="shared" si="0"/>
        <v>0</v>
      </c>
      <c r="C17" s="102">
        <f>IF(($N$9-SUM($C$9:C16))&gt;0,$W$9,0)</f>
        <v>0</v>
      </c>
      <c r="D17" s="95">
        <f>IF(($N$10-SUM($D$9:D16))&gt;0,$W$10,0)</f>
        <v>0</v>
      </c>
      <c r="E17" s="96">
        <f>ROUND((N$9-SUM(C$9:C16))*N$14/100,0)</f>
        <v>0</v>
      </c>
      <c r="F17" s="103">
        <f t="shared" si="2"/>
        <v>0</v>
      </c>
      <c r="G17" s="88"/>
      <c r="H17" s="98"/>
      <c r="I17" s="98"/>
      <c r="J17" s="98"/>
      <c r="K17" s="86">
        <f t="shared" si="1"/>
        <v>0</v>
      </c>
      <c r="M17" s="50" t="str">
        <f>IF(AND(O17&gt;O16,O17&gt;O18),"最多","")</f>
        <v/>
      </c>
      <c r="N17" s="50" t="s">
        <v>51</v>
      </c>
      <c r="O17" s="51">
        <f>F10</f>
        <v>0</v>
      </c>
      <c r="P17" s="51">
        <f>B10</f>
        <v>0</v>
      </c>
      <c r="Q17" s="51">
        <f>O17-P17</f>
        <v>0</v>
      </c>
      <c r="R17" s="104" t="s">
        <v>135</v>
      </c>
      <c r="S17" s="105"/>
      <c r="T17" s="106"/>
      <c r="U17" s="11"/>
      <c r="V17" s="11"/>
      <c r="W17" s="12"/>
      <c r="Y17" s="13">
        <v>9</v>
      </c>
    </row>
    <row r="18" spans="1:25" s="13" customFormat="1" ht="30" customHeight="1" x14ac:dyDescent="0.15">
      <c r="A18" s="81">
        <v>10</v>
      </c>
      <c r="B18" s="111">
        <f t="shared" ref="B18:B38" si="3">SUM(C18:D18)</f>
        <v>0</v>
      </c>
      <c r="C18" s="102">
        <f>IF(($N$9-SUM($C$9:C17))&gt;0,$W$9,0)</f>
        <v>0</v>
      </c>
      <c r="D18" s="95">
        <f>IF(($N$10-SUM($D$9:D17))&gt;0,$W$10,0)</f>
        <v>0</v>
      </c>
      <c r="E18" s="96">
        <f>ROUND((N$9-SUM(C$9:C17))*N$14/100,0)</f>
        <v>0</v>
      </c>
      <c r="F18" s="103">
        <f t="shared" ref="F18:F38" si="4">B18+E18</f>
        <v>0</v>
      </c>
      <c r="G18" s="88"/>
      <c r="H18" s="98"/>
      <c r="I18" s="98"/>
      <c r="J18" s="98"/>
      <c r="K18" s="86">
        <f t="shared" si="1"/>
        <v>0</v>
      </c>
      <c r="M18" s="50" t="str">
        <f>IF(AND(O18&gt;O16,O18&gt;O17),"最多","")</f>
        <v/>
      </c>
      <c r="N18" s="50" t="s">
        <v>54</v>
      </c>
      <c r="O18" s="51">
        <f>F11</f>
        <v>0</v>
      </c>
      <c r="P18" s="51">
        <f>B11</f>
        <v>0</v>
      </c>
      <c r="Q18" s="51">
        <f>O18-P18</f>
        <v>0</v>
      </c>
      <c r="R18" s="104" t="s">
        <v>136</v>
      </c>
      <c r="S18" s="105"/>
      <c r="T18" s="106"/>
      <c r="U18" s="11"/>
      <c r="V18" s="11"/>
      <c r="W18" s="12"/>
      <c r="Y18" s="13">
        <v>10</v>
      </c>
    </row>
    <row r="19" spans="1:25" s="13" customFormat="1" ht="30" customHeight="1" x14ac:dyDescent="0.15">
      <c r="A19" s="81">
        <v>11</v>
      </c>
      <c r="B19" s="111">
        <f t="shared" si="3"/>
        <v>0</v>
      </c>
      <c r="C19" s="102">
        <f>IF(($N$9-SUM($C$9:C18))&gt;0,$W$9,0)</f>
        <v>0</v>
      </c>
      <c r="D19" s="95">
        <f>IF(($N$10-SUM($D$9:D18))&gt;0,$W$10,0)</f>
        <v>0</v>
      </c>
      <c r="E19" s="96">
        <f>ROUND((N$9-SUM(C$9:C18))*N$14/100,0)</f>
        <v>0</v>
      </c>
      <c r="F19" s="103">
        <f t="shared" si="4"/>
        <v>0</v>
      </c>
      <c r="G19" s="88"/>
      <c r="H19" s="98"/>
      <c r="I19" s="98"/>
      <c r="J19" s="98"/>
      <c r="K19" s="86">
        <f t="shared" si="1"/>
        <v>0</v>
      </c>
      <c r="M19" s="113"/>
      <c r="N19" s="113"/>
      <c r="O19" s="113"/>
      <c r="P19" s="113"/>
      <c r="Q19" s="113"/>
      <c r="R19" s="113"/>
      <c r="T19" s="72"/>
      <c r="U19" s="11"/>
      <c r="V19" s="11"/>
      <c r="W19" s="12"/>
      <c r="Y19" s="13">
        <v>11</v>
      </c>
    </row>
    <row r="20" spans="1:25" s="13" customFormat="1" ht="30" customHeight="1" x14ac:dyDescent="0.15">
      <c r="A20" s="81">
        <v>12</v>
      </c>
      <c r="B20" s="111">
        <f t="shared" si="3"/>
        <v>0</v>
      </c>
      <c r="C20" s="102">
        <f>IF(($N$9-SUM($C$9:C19))&gt;0,$W$9,0)</f>
        <v>0</v>
      </c>
      <c r="D20" s="95">
        <f>IF(($N$10-SUM($D$9:D19))&gt;0,$W$10,0)</f>
        <v>0</v>
      </c>
      <c r="E20" s="96">
        <f>ROUND((N$9-SUM(C$9:C19))*N$14/100,0)</f>
        <v>0</v>
      </c>
      <c r="F20" s="103">
        <f t="shared" si="4"/>
        <v>0</v>
      </c>
      <c r="G20" s="88"/>
      <c r="H20" s="98"/>
      <c r="I20" s="98"/>
      <c r="J20" s="98"/>
      <c r="K20" s="86">
        <f t="shared" si="1"/>
        <v>0</v>
      </c>
      <c r="N20" s="74" t="s">
        <v>58</v>
      </c>
      <c r="O20" s="75">
        <f>VLOOKUP("最多",M16:Q17,5,TRUE)</f>
        <v>0</v>
      </c>
      <c r="T20" s="72"/>
      <c r="U20" s="11"/>
      <c r="V20" s="11"/>
      <c r="W20" s="12"/>
      <c r="Y20" s="13">
        <v>12</v>
      </c>
    </row>
    <row r="21" spans="1:25" s="13" customFormat="1" ht="30" customHeight="1" x14ac:dyDescent="0.15">
      <c r="A21" s="81">
        <v>13</v>
      </c>
      <c r="B21" s="111">
        <f t="shared" si="3"/>
        <v>0</v>
      </c>
      <c r="C21" s="102">
        <f>IF(($N$9-SUM($C$9:C20))&gt;0,$W$9,0)</f>
        <v>0</v>
      </c>
      <c r="D21" s="95">
        <f>IF(($N$10-SUM($D$9:D20))&gt;0,$W$10,0)</f>
        <v>0</v>
      </c>
      <c r="E21" s="96">
        <f>ROUND((N$9-SUM(C$9:C20))*N$14/100,0)</f>
        <v>0</v>
      </c>
      <c r="F21" s="103">
        <f t="shared" si="4"/>
        <v>0</v>
      </c>
      <c r="G21" s="88"/>
      <c r="H21" s="98"/>
      <c r="I21" s="98"/>
      <c r="J21" s="98"/>
      <c r="K21" s="86">
        <f t="shared" si="1"/>
        <v>0</v>
      </c>
      <c r="N21" s="74" t="s">
        <v>59</v>
      </c>
      <c r="O21" s="75">
        <f>VLOOKUP("最多",M16:Q17,4,TRUE)</f>
        <v>0</v>
      </c>
      <c r="T21" s="72"/>
      <c r="U21" s="11"/>
      <c r="V21" s="11"/>
      <c r="W21" s="12"/>
      <c r="Y21" s="13">
        <v>13</v>
      </c>
    </row>
    <row r="22" spans="1:25" s="13" customFormat="1" ht="30" customHeight="1" x14ac:dyDescent="0.15">
      <c r="A22" s="81">
        <v>14</v>
      </c>
      <c r="B22" s="111">
        <f t="shared" si="3"/>
        <v>0</v>
      </c>
      <c r="C22" s="102">
        <f>IF(($N$9-SUM($C$9:C21))&gt;0,$W$9,0)</f>
        <v>0</v>
      </c>
      <c r="D22" s="95">
        <f>IF(($N$10-SUM($D$9:D21))&gt;0,$W$10,0)</f>
        <v>0</v>
      </c>
      <c r="E22" s="96">
        <f>ROUND((N$9-SUM(C$9:C21))*N$14/100,0)</f>
        <v>0</v>
      </c>
      <c r="F22" s="103">
        <f t="shared" si="4"/>
        <v>0</v>
      </c>
      <c r="G22" s="88"/>
      <c r="H22" s="98"/>
      <c r="I22" s="98"/>
      <c r="J22" s="98"/>
      <c r="K22" s="86">
        <f t="shared" si="1"/>
        <v>0</v>
      </c>
      <c r="T22" s="72"/>
      <c r="U22" s="11"/>
      <c r="V22" s="11"/>
      <c r="W22" s="12"/>
      <c r="Y22" s="13">
        <v>14</v>
      </c>
    </row>
    <row r="23" spans="1:25" s="13" customFormat="1" ht="30" customHeight="1" x14ac:dyDescent="0.15">
      <c r="A23" s="81">
        <v>15</v>
      </c>
      <c r="B23" s="111">
        <f t="shared" si="3"/>
        <v>0</v>
      </c>
      <c r="C23" s="102">
        <f>IF(($N$9-SUM($C$9:C22))&gt;0,$W$9,0)</f>
        <v>0</v>
      </c>
      <c r="D23" s="95">
        <f>IF(($N$10-SUM($D$9:D22))&gt;0,$W$10,0)</f>
        <v>0</v>
      </c>
      <c r="E23" s="96">
        <f>ROUND((N$9-SUM(C$9:C22))*N$14/100,0)</f>
        <v>0</v>
      </c>
      <c r="F23" s="103">
        <f t="shared" si="4"/>
        <v>0</v>
      </c>
      <c r="G23" s="88"/>
      <c r="H23" s="98"/>
      <c r="I23" s="98"/>
      <c r="J23" s="98"/>
      <c r="K23" s="86"/>
      <c r="T23" s="72"/>
      <c r="U23" s="11"/>
      <c r="V23" s="11"/>
      <c r="W23" s="12"/>
      <c r="Y23" s="13">
        <v>15</v>
      </c>
    </row>
    <row r="24" spans="1:25" s="13" customFormat="1" ht="30" customHeight="1" x14ac:dyDescent="0.15">
      <c r="A24" s="81">
        <v>16</v>
      </c>
      <c r="B24" s="111">
        <f t="shared" si="3"/>
        <v>0</v>
      </c>
      <c r="C24" s="102">
        <f>IF(($N$9-SUM($C$9:C23))&gt;0,$W$9,0)</f>
        <v>0</v>
      </c>
      <c r="D24" s="95">
        <f>IF(($N$10-SUM($D$9:D23))&gt;0,$W$10,0)</f>
        <v>0</v>
      </c>
      <c r="E24" s="96">
        <f>ROUND((N$9-SUM(C$9:C23))*N$14/100,0)</f>
        <v>0</v>
      </c>
      <c r="F24" s="103">
        <f t="shared" si="4"/>
        <v>0</v>
      </c>
      <c r="G24" s="88"/>
      <c r="H24" s="98"/>
      <c r="I24" s="98"/>
      <c r="J24" s="98"/>
      <c r="K24" s="86"/>
      <c r="T24" s="72"/>
      <c r="U24" s="11"/>
      <c r="V24" s="11"/>
      <c r="W24" s="12"/>
      <c r="Y24" s="13">
        <v>16</v>
      </c>
    </row>
    <row r="25" spans="1:25" s="13" customFormat="1" ht="30" customHeight="1" x14ac:dyDescent="0.15">
      <c r="A25" s="81">
        <v>17</v>
      </c>
      <c r="B25" s="111">
        <f t="shared" si="3"/>
        <v>0</v>
      </c>
      <c r="C25" s="102">
        <f>IF(($N$9-SUM($C$9:C24))&gt;0,$W$9,0)</f>
        <v>0</v>
      </c>
      <c r="D25" s="95">
        <f>IF(($N$10-SUM($D$9:D24))&gt;0,$W$10,0)</f>
        <v>0</v>
      </c>
      <c r="E25" s="96">
        <f>ROUND((N$9-SUM(C$9:C24))*N$14/100,0)</f>
        <v>0</v>
      </c>
      <c r="F25" s="103">
        <f t="shared" si="4"/>
        <v>0</v>
      </c>
      <c r="G25" s="88"/>
      <c r="H25" s="98"/>
      <c r="I25" s="98"/>
      <c r="J25" s="98"/>
      <c r="K25" s="86"/>
      <c r="T25" s="72"/>
      <c r="U25" s="11"/>
      <c r="V25" s="11"/>
      <c r="W25" s="12"/>
      <c r="Y25" s="13">
        <v>17</v>
      </c>
    </row>
    <row r="26" spans="1:25" s="13" customFormat="1" ht="30" customHeight="1" x14ac:dyDescent="0.15">
      <c r="A26" s="81">
        <v>18</v>
      </c>
      <c r="B26" s="111">
        <f t="shared" si="3"/>
        <v>0</v>
      </c>
      <c r="C26" s="102">
        <f>IF(($N$9-SUM($C$9:C25))&gt;0,$W$9,0)</f>
        <v>0</v>
      </c>
      <c r="D26" s="95">
        <f>IF(($N$10-SUM($D$9:D25))&gt;0,$W$10,0)</f>
        <v>0</v>
      </c>
      <c r="E26" s="96">
        <f>ROUND((N$9-SUM(C$9:C25))*N$14/100,0)</f>
        <v>0</v>
      </c>
      <c r="F26" s="103">
        <f t="shared" si="4"/>
        <v>0</v>
      </c>
      <c r="G26" s="88"/>
      <c r="H26" s="98"/>
      <c r="I26" s="98"/>
      <c r="J26" s="98"/>
      <c r="K26" s="86"/>
      <c r="T26" s="72"/>
      <c r="U26" s="11"/>
      <c r="V26" s="11"/>
      <c r="W26" s="12"/>
      <c r="Y26" s="13">
        <v>18</v>
      </c>
    </row>
    <row r="27" spans="1:25" s="13" customFormat="1" ht="30" customHeight="1" x14ac:dyDescent="0.15">
      <c r="A27" s="81">
        <v>19</v>
      </c>
      <c r="B27" s="111">
        <f t="shared" si="3"/>
        <v>0</v>
      </c>
      <c r="C27" s="102">
        <f>IF(($N$9-SUM($C$9:C26))&gt;0,$W$9,0)</f>
        <v>0</v>
      </c>
      <c r="D27" s="95">
        <f>IF(($N$10-SUM($D$9:D26))&gt;0,$W$10,0)</f>
        <v>0</v>
      </c>
      <c r="E27" s="96">
        <f>ROUND((N$9-SUM(C$9:C26))*N$14/100,0)</f>
        <v>0</v>
      </c>
      <c r="F27" s="103">
        <f t="shared" si="4"/>
        <v>0</v>
      </c>
      <c r="G27" s="88"/>
      <c r="H27" s="98"/>
      <c r="I27" s="98"/>
      <c r="J27" s="98"/>
      <c r="K27" s="86"/>
      <c r="T27" s="72"/>
      <c r="U27" s="11"/>
      <c r="V27" s="11"/>
      <c r="W27" s="12"/>
      <c r="Y27" s="13">
        <v>19</v>
      </c>
    </row>
    <row r="28" spans="1:25" s="13" customFormat="1" ht="30" customHeight="1" x14ac:dyDescent="0.15">
      <c r="A28" s="81">
        <v>20</v>
      </c>
      <c r="B28" s="111">
        <f t="shared" si="3"/>
        <v>0</v>
      </c>
      <c r="C28" s="102">
        <f>IF(($N$9-SUM($C$9:C27))&gt;0,$W$9,0)</f>
        <v>0</v>
      </c>
      <c r="D28" s="95">
        <f>IF(($N$10-SUM($D$9:D27))&gt;0,$W$10,0)</f>
        <v>0</v>
      </c>
      <c r="E28" s="96">
        <f>ROUND((N$9-SUM(C$9:C27))*N$14/100,0)</f>
        <v>0</v>
      </c>
      <c r="F28" s="103">
        <f t="shared" si="4"/>
        <v>0</v>
      </c>
      <c r="G28" s="88"/>
      <c r="H28" s="98"/>
      <c r="I28" s="98"/>
      <c r="J28" s="98"/>
      <c r="K28" s="86"/>
      <c r="T28" s="72"/>
      <c r="U28" s="11"/>
      <c r="V28" s="11"/>
      <c r="W28" s="12"/>
      <c r="Y28" s="13">
        <v>20</v>
      </c>
    </row>
    <row r="29" spans="1:25" s="13" customFormat="1" ht="30" customHeight="1" x14ac:dyDescent="0.15">
      <c r="A29" s="81">
        <v>21</v>
      </c>
      <c r="B29" s="111">
        <f t="shared" si="3"/>
        <v>0</v>
      </c>
      <c r="C29" s="102">
        <f>IF(($N$9-SUM($C$9:C28))&gt;0,$W$9,0)</f>
        <v>0</v>
      </c>
      <c r="D29" s="95">
        <f>IF(($N$10-SUM($D$9:D28))&gt;0,$W$10,0)</f>
        <v>0</v>
      </c>
      <c r="E29" s="96">
        <f>ROUND((N$9-SUM(C$9:C28))*N$14/100,0)</f>
        <v>0</v>
      </c>
      <c r="F29" s="103">
        <f t="shared" si="4"/>
        <v>0</v>
      </c>
      <c r="G29" s="88"/>
      <c r="H29" s="98"/>
      <c r="I29" s="98"/>
      <c r="J29" s="98"/>
      <c r="K29" s="86"/>
      <c r="T29" s="72"/>
      <c r="U29" s="11"/>
      <c r="V29" s="11"/>
      <c r="W29" s="12"/>
      <c r="Y29" s="13">
        <v>21</v>
      </c>
    </row>
    <row r="30" spans="1:25" s="13" customFormat="1" ht="30" customHeight="1" x14ac:dyDescent="0.15">
      <c r="A30" s="81">
        <v>22</v>
      </c>
      <c r="B30" s="111">
        <f t="shared" si="3"/>
        <v>0</v>
      </c>
      <c r="C30" s="102">
        <f>IF(($N$9-SUM($C$9:C29))&gt;0,$W$9,0)</f>
        <v>0</v>
      </c>
      <c r="D30" s="95">
        <f>IF(($N$10-SUM($D$9:D29))&gt;0,$W$10,0)</f>
        <v>0</v>
      </c>
      <c r="E30" s="96">
        <f>ROUND((N$9-SUM(C$9:C29))*N$14/100,0)</f>
        <v>0</v>
      </c>
      <c r="F30" s="103">
        <f t="shared" si="4"/>
        <v>0</v>
      </c>
      <c r="G30" s="88"/>
      <c r="H30" s="98"/>
      <c r="I30" s="98"/>
      <c r="J30" s="98"/>
      <c r="K30" s="86"/>
      <c r="T30" s="72"/>
      <c r="U30" s="11"/>
      <c r="V30" s="11"/>
      <c r="W30" s="12"/>
      <c r="Y30" s="13">
        <v>22</v>
      </c>
    </row>
    <row r="31" spans="1:25" s="13" customFormat="1" ht="30" customHeight="1" x14ac:dyDescent="0.15">
      <c r="A31" s="81">
        <v>23</v>
      </c>
      <c r="B31" s="111">
        <f t="shared" si="3"/>
        <v>0</v>
      </c>
      <c r="C31" s="102">
        <f>IF(($N$9-SUM($C$9:C30))&gt;0,$W$9,0)</f>
        <v>0</v>
      </c>
      <c r="D31" s="95">
        <f>IF(($N$10-SUM($D$9:D30))&gt;0,$W$10,0)</f>
        <v>0</v>
      </c>
      <c r="E31" s="96">
        <f>ROUND((N$9-SUM(C$9:C30))*N$14/100,0)</f>
        <v>0</v>
      </c>
      <c r="F31" s="103">
        <f t="shared" si="4"/>
        <v>0</v>
      </c>
      <c r="G31" s="88"/>
      <c r="H31" s="98"/>
      <c r="I31" s="98"/>
      <c r="J31" s="98"/>
      <c r="K31" s="86"/>
      <c r="T31" s="72"/>
      <c r="U31" s="11"/>
      <c r="V31" s="11"/>
      <c r="W31" s="12"/>
      <c r="Y31" s="13">
        <v>23</v>
      </c>
    </row>
    <row r="32" spans="1:25" s="13" customFormat="1" ht="30" customHeight="1" x14ac:dyDescent="0.15">
      <c r="A32" s="81">
        <v>24</v>
      </c>
      <c r="B32" s="111">
        <f t="shared" si="3"/>
        <v>0</v>
      </c>
      <c r="C32" s="102">
        <f>IF(($N$9-SUM($C$9:C31))&gt;0,$W$9,0)</f>
        <v>0</v>
      </c>
      <c r="D32" s="95">
        <f>IF(($N$10-SUM($D$9:D31))&gt;0,$W$10,0)</f>
        <v>0</v>
      </c>
      <c r="E32" s="96">
        <f>ROUND((N$9-SUM(C$9:C31))*N$14/100,0)</f>
        <v>0</v>
      </c>
      <c r="F32" s="103">
        <f t="shared" si="4"/>
        <v>0</v>
      </c>
      <c r="G32" s="88"/>
      <c r="H32" s="98"/>
      <c r="I32" s="98"/>
      <c r="J32" s="98"/>
      <c r="K32" s="86"/>
      <c r="T32" s="72"/>
      <c r="U32" s="11"/>
      <c r="V32" s="11"/>
      <c r="W32" s="12"/>
      <c r="Y32" s="13">
        <v>24</v>
      </c>
    </row>
    <row r="33" spans="1:25" s="13" customFormat="1" ht="30" customHeight="1" x14ac:dyDescent="0.15">
      <c r="A33" s="81">
        <v>25</v>
      </c>
      <c r="B33" s="111">
        <f t="shared" si="3"/>
        <v>0</v>
      </c>
      <c r="C33" s="102">
        <f>IF(($N$9-SUM($C$9:C32))&gt;0,$W$9,0)</f>
        <v>0</v>
      </c>
      <c r="D33" s="95">
        <f>IF(($N$10-SUM($D$9:D32))&gt;0,$W$10,0)</f>
        <v>0</v>
      </c>
      <c r="E33" s="96">
        <f>ROUND((N$9-SUM(C$9:C32))*N$14/100,0)</f>
        <v>0</v>
      </c>
      <c r="F33" s="103">
        <f t="shared" si="4"/>
        <v>0</v>
      </c>
      <c r="G33" s="88"/>
      <c r="H33" s="98"/>
      <c r="I33" s="98"/>
      <c r="J33" s="98"/>
      <c r="K33" s="86">
        <f t="shared" si="1"/>
        <v>0</v>
      </c>
      <c r="T33" s="11"/>
      <c r="U33" s="11"/>
      <c r="V33" s="11"/>
      <c r="W33" s="12"/>
      <c r="Y33" s="13">
        <v>25</v>
      </c>
    </row>
    <row r="34" spans="1:25" s="13" customFormat="1" ht="30" customHeight="1" x14ac:dyDescent="0.15">
      <c r="A34" s="81">
        <v>26</v>
      </c>
      <c r="B34" s="111">
        <f t="shared" si="3"/>
        <v>0</v>
      </c>
      <c r="C34" s="102">
        <f>IF(($N$9-SUM($C$9:C33))&gt;0,$W$9,0)</f>
        <v>0</v>
      </c>
      <c r="D34" s="95">
        <f>IF(($N$10-SUM($D$9:D33))&gt;0,$W$10,0)</f>
        <v>0</v>
      </c>
      <c r="E34" s="96">
        <f>ROUND((N$9-SUM(C$9:C33))*N$14/100,0)</f>
        <v>0</v>
      </c>
      <c r="F34" s="103">
        <f t="shared" si="4"/>
        <v>0</v>
      </c>
      <c r="G34" s="88"/>
      <c r="H34" s="98"/>
      <c r="I34" s="98"/>
      <c r="J34" s="98"/>
      <c r="K34" s="86">
        <f t="shared" si="1"/>
        <v>0</v>
      </c>
      <c r="T34" s="11"/>
      <c r="U34" s="11"/>
      <c r="V34" s="11"/>
      <c r="W34" s="12"/>
      <c r="Y34" s="13">
        <v>26</v>
      </c>
    </row>
    <row r="35" spans="1:25" s="13" customFormat="1" ht="30" customHeight="1" x14ac:dyDescent="0.15">
      <c r="A35" s="81">
        <v>27</v>
      </c>
      <c r="B35" s="111">
        <f t="shared" si="3"/>
        <v>0</v>
      </c>
      <c r="C35" s="102">
        <f>IF(($N$9-SUM($C$9:C34))&gt;0,$W$9,0)</f>
        <v>0</v>
      </c>
      <c r="D35" s="95">
        <f>IF(($N$10-SUM($D$9:D34))&gt;0,$W$10,0)</f>
        <v>0</v>
      </c>
      <c r="E35" s="96">
        <f>ROUND((N$9-SUM(C$9:C34))*N$14/100,0)</f>
        <v>0</v>
      </c>
      <c r="F35" s="103">
        <f t="shared" si="4"/>
        <v>0</v>
      </c>
      <c r="G35" s="88"/>
      <c r="H35" s="98"/>
      <c r="I35" s="98"/>
      <c r="J35" s="98"/>
      <c r="K35" s="86">
        <f t="shared" si="1"/>
        <v>0</v>
      </c>
      <c r="T35" s="11"/>
      <c r="U35" s="11"/>
      <c r="V35" s="11"/>
      <c r="W35" s="12"/>
      <c r="Y35" s="13">
        <v>27</v>
      </c>
    </row>
    <row r="36" spans="1:25" s="13" customFormat="1" ht="30" customHeight="1" x14ac:dyDescent="0.15">
      <c r="A36" s="81">
        <v>28</v>
      </c>
      <c r="B36" s="111">
        <f t="shared" si="3"/>
        <v>0</v>
      </c>
      <c r="C36" s="102">
        <f>IF(($N$9-SUM($C$9:C35))&gt;0,$W$9,0)</f>
        <v>0</v>
      </c>
      <c r="D36" s="95">
        <f>IF(($N$10-SUM($D$9:D35))&gt;0,$W$10,0)</f>
        <v>0</v>
      </c>
      <c r="E36" s="96">
        <f>ROUND((N$9-SUM(C$9:C35))*N$14/100,0)</f>
        <v>0</v>
      </c>
      <c r="F36" s="103">
        <f t="shared" si="4"/>
        <v>0</v>
      </c>
      <c r="G36" s="88"/>
      <c r="H36" s="98"/>
      <c r="I36" s="98"/>
      <c r="J36" s="98"/>
      <c r="K36" s="86">
        <f t="shared" si="1"/>
        <v>0</v>
      </c>
      <c r="T36" s="11"/>
      <c r="U36" s="11"/>
      <c r="V36" s="11"/>
      <c r="W36" s="12"/>
      <c r="Y36" s="13">
        <v>28</v>
      </c>
    </row>
    <row r="37" spans="1:25" s="13" customFormat="1" ht="30" customHeight="1" x14ac:dyDescent="0.15">
      <c r="A37" s="81">
        <v>29</v>
      </c>
      <c r="B37" s="111">
        <f>SUM(C37:D37)</f>
        <v>0</v>
      </c>
      <c r="C37" s="102">
        <f>IF(($N$9-SUM($C$9:C36))&gt;0,$W$9,0)</f>
        <v>0</v>
      </c>
      <c r="D37" s="95">
        <f>IF(($N$10-SUM($D$9:D36))&gt;0,$W$10,0)</f>
        <v>0</v>
      </c>
      <c r="E37" s="96">
        <f>ROUND((N$9-SUM(C$9:C36))*N$14/100,0)</f>
        <v>0</v>
      </c>
      <c r="F37" s="103">
        <f t="shared" si="4"/>
        <v>0</v>
      </c>
      <c r="G37" s="88"/>
      <c r="H37" s="98"/>
      <c r="I37" s="98"/>
      <c r="J37" s="98"/>
      <c r="K37" s="86">
        <f t="shared" si="1"/>
        <v>0</v>
      </c>
      <c r="T37" s="11"/>
      <c r="U37" s="11"/>
      <c r="V37" s="11"/>
      <c r="W37" s="12"/>
      <c r="Y37" s="13">
        <v>29</v>
      </c>
    </row>
    <row r="38" spans="1:25" s="13" customFormat="1" ht="30" customHeight="1" x14ac:dyDescent="0.15">
      <c r="A38" s="81">
        <v>30</v>
      </c>
      <c r="B38" s="111">
        <f t="shared" si="3"/>
        <v>0</v>
      </c>
      <c r="C38" s="102">
        <f>IF(($N$9-SUM($C$9:C37))&gt;0,$W$9,0)</f>
        <v>0</v>
      </c>
      <c r="D38" s="95">
        <f>IF(($N$10-SUM($D$9:D37))&gt;0,$W$10,0)</f>
        <v>0</v>
      </c>
      <c r="E38" s="96">
        <f>ROUND((N$9-SUM(C$9:C37))*N$14/100,0)</f>
        <v>0</v>
      </c>
      <c r="F38" s="103">
        <f t="shared" si="4"/>
        <v>0</v>
      </c>
      <c r="G38" s="88"/>
      <c r="H38" s="98"/>
      <c r="I38" s="98"/>
      <c r="J38" s="98"/>
      <c r="K38" s="86">
        <f t="shared" si="1"/>
        <v>0</v>
      </c>
      <c r="T38" s="11"/>
      <c r="U38" s="11"/>
      <c r="V38" s="11"/>
      <c r="W38" s="12"/>
      <c r="Y38" s="13">
        <v>30</v>
      </c>
    </row>
    <row r="39" spans="1:25" s="13" customFormat="1" ht="30" customHeight="1" x14ac:dyDescent="0.15">
      <c r="A39" s="81" t="s">
        <v>90</v>
      </c>
      <c r="B39" s="82">
        <f>SUM(B9:B38)</f>
        <v>0</v>
      </c>
      <c r="C39" s="114">
        <f>SUM(C9:C38)</f>
        <v>0</v>
      </c>
      <c r="D39" s="115">
        <f>SUM(D9:D38)</f>
        <v>0</v>
      </c>
      <c r="E39" s="85">
        <f>IF(N$13&gt;1,"未定",SUM(E9:E38))</f>
        <v>0</v>
      </c>
      <c r="F39" s="116">
        <f>IF(N$13&gt;1,"未定",SUM(F9:F38))</f>
        <v>0</v>
      </c>
      <c r="G39" s="87">
        <f>SUM(G9:G38)</f>
        <v>0</v>
      </c>
      <c r="H39" s="86">
        <f>SUM(H9:H38)</f>
        <v>0</v>
      </c>
      <c r="I39" s="86">
        <f>SUM(I9:I38)</f>
        <v>0</v>
      </c>
      <c r="J39" s="86">
        <f>SUM(J9:J38)</f>
        <v>0</v>
      </c>
      <c r="K39" s="86">
        <f>SUM(K9:K38)</f>
        <v>0</v>
      </c>
      <c r="T39" s="11"/>
      <c r="U39" s="11"/>
      <c r="V39" s="11"/>
      <c r="W39" s="12"/>
    </row>
    <row r="40" spans="1:25" s="13" customFormat="1" ht="22.5" customHeight="1" x14ac:dyDescent="0.15">
      <c r="A40" s="134" t="s">
        <v>91</v>
      </c>
      <c r="B40" s="135"/>
      <c r="C40" s="135"/>
      <c r="D40" s="137"/>
      <c r="E40" s="117" t="s">
        <v>44</v>
      </c>
      <c r="F40" s="116">
        <f>B39</f>
        <v>0</v>
      </c>
      <c r="G40" s="118"/>
      <c r="H40" s="119"/>
      <c r="I40" s="98"/>
      <c r="J40" s="119"/>
      <c r="K40" s="86">
        <f>SUM(G40:J40)</f>
        <v>0</v>
      </c>
      <c r="T40" s="11"/>
      <c r="U40" s="11"/>
      <c r="V40" s="11"/>
      <c r="W40" s="12"/>
    </row>
    <row r="41" spans="1:25" s="13" customFormat="1" ht="22.5" customHeight="1" x14ac:dyDescent="0.15">
      <c r="A41" s="138"/>
      <c r="B41" s="139"/>
      <c r="C41" s="139"/>
      <c r="D41" s="141"/>
      <c r="E41" s="117" t="s">
        <v>45</v>
      </c>
      <c r="F41" s="116">
        <f>E39</f>
        <v>0</v>
      </c>
      <c r="G41" s="118"/>
      <c r="H41" s="119"/>
      <c r="I41" s="98"/>
      <c r="J41" s="119"/>
      <c r="K41" s="86">
        <f>SUM(G41:J41)</f>
        <v>0</v>
      </c>
      <c r="T41" s="11"/>
      <c r="U41" s="11"/>
      <c r="V41" s="11"/>
      <c r="W41" s="12"/>
    </row>
    <row r="42" spans="1:25" ht="5.25" customHeight="1" x14ac:dyDescent="0.15">
      <c r="M42" s="13"/>
      <c r="N42" s="13"/>
      <c r="O42" s="13"/>
      <c r="P42" s="13"/>
      <c r="Q42" s="13"/>
      <c r="R42" s="13"/>
      <c r="S42" s="13"/>
      <c r="T42" s="11"/>
    </row>
    <row r="43" spans="1:25" x14ac:dyDescent="0.15">
      <c r="A43" s="5" t="s">
        <v>94</v>
      </c>
    </row>
    <row r="44" spans="1:25" x14ac:dyDescent="0.15">
      <c r="A44" s="5" t="s">
        <v>95</v>
      </c>
    </row>
    <row r="45" spans="1:25" x14ac:dyDescent="0.15">
      <c r="A45" s="5" t="s">
        <v>96</v>
      </c>
    </row>
    <row r="46" spans="1:25" x14ac:dyDescent="0.15">
      <c r="A46" s="5" t="s">
        <v>97</v>
      </c>
    </row>
    <row r="47" spans="1:25" x14ac:dyDescent="0.15">
      <c r="A47" s="5" t="s">
        <v>98</v>
      </c>
    </row>
  </sheetData>
  <mergeCells count="23">
    <mergeCell ref="N8:O8"/>
    <mergeCell ref="J1:K1"/>
    <mergeCell ref="A4:A8"/>
    <mergeCell ref="B4:F4"/>
    <mergeCell ref="G4:K4"/>
    <mergeCell ref="M4:S4"/>
    <mergeCell ref="B5:D5"/>
    <mergeCell ref="F5:F8"/>
    <mergeCell ref="G5:G8"/>
    <mergeCell ref="H5:H8"/>
    <mergeCell ref="I5:I8"/>
    <mergeCell ref="J5:J8"/>
    <mergeCell ref="K5:K8"/>
    <mergeCell ref="L5:L8"/>
    <mergeCell ref="B6:B8"/>
    <mergeCell ref="E6:E8"/>
    <mergeCell ref="A40:D41"/>
    <mergeCell ref="N9:O9"/>
    <mergeCell ref="N10:O10"/>
    <mergeCell ref="N11:O11"/>
    <mergeCell ref="N12:O12"/>
    <mergeCell ref="N13:O13"/>
    <mergeCell ref="N14:O14"/>
  </mergeCells>
  <phoneticPr fontId="3"/>
  <dataValidations count="2">
    <dataValidation type="custom" allowBlank="1" showInputMessage="1" showErrorMessage="1" promptTitle="ご確認ください" prompt="「無利子分」の入力は、借入金算出内訳で無利子分の借入金を算出した場合に限ります。" sqref="N10:O10">
      <formula1>N10&lt;=N8</formula1>
    </dataValidation>
    <dataValidation allowBlank="1" showInputMessage="1" showErrorMessage="1" promptTitle="「１０年見直し」を選択した場合の注意事項" prompt="機構との契約締結から10年経過した時点で金利を見直すため、11年次目以降の利息欄には「未定」と表示されます。" sqref="N13:O13"/>
  </dataValidations>
  <printOptions horizontalCentered="1"/>
  <pageMargins left="0.74803149606299213" right="0.27559055118110237" top="0.6692913385826772" bottom="0.59055118110236227" header="0.39370078740157483" footer="0.51181102362204722"/>
  <pageSetup paperSize="9" scale="94" orientation="portrait" blackAndWhite="1" r:id="rId1"/>
  <headerFooter alignWithMargins="0">
    <oddHeader>&amp;R08-30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月賦償還</vt:lpstr>
      <vt:lpstr>３か月賦償還</vt:lpstr>
      <vt:lpstr>年賦償還</vt:lpstr>
      <vt:lpstr>'３か月賦償還'!Print_Area</vt:lpstr>
      <vt:lpstr>月賦償還!Print_Area</vt:lpstr>
      <vt:lpstr>年賦償還!Print_Area</vt:lpstr>
      <vt:lpstr>'３か月賦償還'!Print_Titles</vt:lpstr>
      <vt:lpstr>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2022-07-20T04:15:49Z</dcterms:created>
  <dcterms:modified xsi:type="dcterms:W3CDTF">2022-07-20T04:15:55Z</dcterms:modified>
</cp:coreProperties>
</file>