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xr:revisionPtr revIDLastSave="0" documentId="13_ncr:1_{2CAEF64C-00F7-47BE-8B24-2FBF98403A11}" xr6:coauthVersionLast="36" xr6:coauthVersionMax="36" xr10:uidLastSave="{00000000-0000-0000-0000-000000000000}"/>
  <workbookProtection workbookPassword="CC0A" lockStructure="1"/>
  <bookViews>
    <workbookView xWindow="0" yWindow="0" windowWidth="27630" windowHeight="14130" tabRatio="884" xr2:uid="{00000000-000D-0000-FFFF-FFFF00000000}"/>
  </bookViews>
  <sheets>
    <sheet name="入力シート" sheetId="8" r:id="rId1"/>
    <sheet name="作業リスト" sheetId="68" state="hidden" r:id="rId2"/>
    <sheet name="01_借入申込書（提出書類1）" sheetId="67" r:id="rId3"/>
    <sheet name="02_補足説明（提出書類2）※ベースアップ・処遇改善あり" sheetId="63" r:id="rId4"/>
    <sheet name="02_補足説明（提出書類2）※ベースアップ・処遇改善なし" sheetId="71" r:id="rId5"/>
    <sheet name="07_既往借入金の状況表" sheetId="47" r:id="rId6"/>
  </sheets>
  <definedNames>
    <definedName name="_xlnm._FilterDatabase" localSheetId="1">作業リスト!$K$2:$L$17</definedName>
    <definedName name="_xlnm.Print_Area" localSheetId="3">'02_補足説明（提出書類2）※ベースアップ・処遇改善あり'!$B$1:$Q$51</definedName>
    <definedName name="_xlnm.Print_Area" localSheetId="4">'02_補足説明（提出書類2）※ベースアップ・処遇改善なし'!$B$1:$Q$65</definedName>
    <definedName name="_xlnm.Print_Area" localSheetId="5">'07_既往借入金の状況表'!$B$1:$L$43</definedName>
    <definedName name="_xlnm.Print_Area" localSheetId="0">入力シート!$A$1:$E$86</definedName>
    <definedName name="エラー表示">作業リスト!$AK$2</definedName>
    <definedName name="医療貸付">作業リスト!$D$2:$D$10</definedName>
    <definedName name="医療担保">作業リスト!$AN$2:$AN$5</definedName>
    <definedName name="医療分野">作業リスト!$D$2:$D$10</definedName>
    <definedName name="施設種類一覧">作業リスト!$C$1:$L$1</definedName>
    <definedName name="事業計画等確認対象">作業リスト!$AL$2:$AL$3</definedName>
    <definedName name="事業計画等確認非対象">作業リスト!$AM$2</definedName>
    <definedName name="償還0から11月">作業リスト!$AC$2:$AC$13</definedName>
    <definedName name="償還0月">作業リスト!$AA$2</definedName>
    <definedName name="償還10年">作業リスト!$Y$2:$Y$11</definedName>
    <definedName name="償還5年">作業リスト!$Z$2:$Z$6</definedName>
    <definedName name="据置0から11月">作業リスト!$AG$2:$AG$13</definedName>
    <definedName name="据置0から6月">作業リスト!$AH$2:$AH$8</definedName>
    <definedName name="据置0月">作業リスト!$AJ$2</definedName>
    <definedName name="据置1年6か月">作業リスト!$AF$2:$AF$3</definedName>
    <definedName name="据置2年">作業リスト!$AE$2:$AE$4</definedName>
    <definedName name="据置5年">作業リスト!$AD$2:$AD$7</definedName>
    <definedName name="据置6から11月">作業リスト!$AI$2:$AI$7</definedName>
    <definedName name="福祉貸付_高齢者福祉分野">作業リスト!$F$2:$F$19</definedName>
    <definedName name="福祉貸付_児童福祉分野及び母子・父子福祉分野">作業リスト!$H$2:$H$37</definedName>
    <definedName name="福祉貸付_障害者福祉分野">作業リスト!$J$2:$J$29</definedName>
    <definedName name="福祉貸付_生活保護・その他分野">作業リスト!$L$2:$L$17</definedName>
    <definedName name="福祉担保">作業リスト!$AO$2:$AO$3</definedName>
    <definedName name="保証人制限あり">作業リスト!$W$2</definedName>
    <definedName name="保証人制限なし">作業リスト!$X$2:$X$3</definedName>
  </definedNames>
  <calcPr calcId="191029"/>
</workbook>
</file>

<file path=xl/calcChain.xml><?xml version="1.0" encoding="utf-8"?>
<calcChain xmlns="http://schemas.openxmlformats.org/spreadsheetml/2006/main">
  <c r="N27" i="63" l="1"/>
  <c r="N26" i="63"/>
  <c r="F20" i="63"/>
  <c r="N19" i="63"/>
  <c r="N18" i="63"/>
  <c r="N20" i="63" l="1"/>
  <c r="N21" i="63" s="1"/>
  <c r="N28" i="63"/>
  <c r="F33" i="63"/>
  <c r="D57" i="8" l="1"/>
  <c r="G42" i="8" l="1"/>
  <c r="H53" i="8"/>
  <c r="G35" i="8"/>
  <c r="H46" i="8" s="1"/>
  <c r="G56" i="8" l="1"/>
  <c r="E43" i="67" s="1"/>
  <c r="G46" i="8"/>
  <c r="E40" i="67"/>
  <c r="F28" i="67"/>
  <c r="L36" i="67" l="1"/>
  <c r="H49" i="8" l="1"/>
  <c r="B41" i="71" l="1"/>
  <c r="G49" i="8"/>
  <c r="K39" i="67" l="1"/>
  <c r="M62" i="71"/>
  <c r="N39" i="63"/>
  <c r="J42" i="71"/>
  <c r="J41" i="71"/>
  <c r="L43" i="71"/>
  <c r="H43" i="71"/>
  <c r="F43" i="71"/>
  <c r="I21" i="71"/>
  <c r="F21" i="71"/>
  <c r="M48" i="63"/>
  <c r="L20" i="63"/>
  <c r="J20" i="63"/>
  <c r="H20" i="63"/>
  <c r="B3" i="71"/>
  <c r="B3" i="63"/>
  <c r="J43" i="71" l="1"/>
  <c r="N42" i="71"/>
  <c r="N41" i="71"/>
  <c r="O21" i="71"/>
  <c r="F52" i="71" s="1"/>
  <c r="O20" i="71"/>
  <c r="L20" i="71"/>
  <c r="O19" i="71"/>
  <c r="L19" i="71"/>
  <c r="O18" i="71"/>
  <c r="L18" i="71"/>
  <c r="O22" i="71" l="1"/>
  <c r="H59" i="71" s="1"/>
  <c r="L21" i="71"/>
  <c r="N43" i="71"/>
  <c r="N44" i="71" s="1"/>
  <c r="G52" i="8"/>
  <c r="H52" i="8" s="1"/>
  <c r="H50" i="8"/>
  <c r="I42" i="67" l="1"/>
  <c r="F50" i="71"/>
  <c r="M59" i="71" l="1"/>
  <c r="F53" i="71"/>
  <c r="D51" i="8"/>
  <c r="N40" i="67"/>
  <c r="B27" i="67"/>
  <c r="L18" i="67"/>
  <c r="A7" i="67" l="1"/>
  <c r="D44" i="8" l="1"/>
  <c r="D54" i="8" l="1"/>
  <c r="G38" i="8" l="1"/>
  <c r="G45" i="8"/>
  <c r="F36" i="8"/>
  <c r="D55" i="8" l="1"/>
  <c r="E37" i="67" l="1"/>
  <c r="G1" i="68" l="1"/>
  <c r="C1" i="68"/>
  <c r="K1" i="68"/>
  <c r="I1" i="68"/>
  <c r="E1" i="68"/>
  <c r="H45" i="63" l="1"/>
  <c r="F34" i="63"/>
  <c r="F38" i="63" s="1"/>
  <c r="M45" i="63" s="1"/>
  <c r="N37" i="67"/>
  <c r="A12" i="67" l="1"/>
  <c r="A10" i="67"/>
  <c r="F22" i="67" l="1"/>
  <c r="F21" i="8" l="1"/>
  <c r="G21" i="8" l="1"/>
  <c r="H21" i="8" s="1"/>
  <c r="E44" i="67" l="1"/>
  <c r="G42" i="67"/>
  <c r="E42" i="67"/>
  <c r="G41" i="67"/>
  <c r="E41" i="67"/>
  <c r="F45" i="8"/>
  <c r="E36" i="67"/>
  <c r="I33" i="67"/>
  <c r="B33" i="67"/>
  <c r="L29" i="67"/>
  <c r="L28" i="67"/>
  <c r="F29" i="67"/>
  <c r="F25" i="67"/>
  <c r="F23" i="67"/>
  <c r="F32" i="8"/>
  <c r="G32" i="8" s="1"/>
  <c r="H32" i="8" s="1"/>
  <c r="E35" i="67" s="1"/>
  <c r="E39" i="67" l="1"/>
  <c r="G21" i="67" l="1"/>
  <c r="O19" i="67"/>
  <c r="N19" i="67"/>
  <c r="L19" i="67"/>
  <c r="F20" i="67"/>
  <c r="J18" i="67"/>
  <c r="H18" i="67"/>
  <c r="F18" i="67"/>
  <c r="F16" i="67"/>
  <c r="G15" i="67"/>
  <c r="G19" i="67" l="1"/>
  <c r="L41" i="47" l="1"/>
  <c r="I41" i="47"/>
  <c r="L29" i="47"/>
  <c r="I29" i="47"/>
  <c r="H29" i="47"/>
</calcChain>
</file>

<file path=xl/sharedStrings.xml><?xml version="1.0" encoding="utf-8"?>
<sst xmlns="http://schemas.openxmlformats.org/spreadsheetml/2006/main" count="615" uniqueCount="492">
  <si>
    <t>資金使途</t>
    <rPh sb="0" eb="2">
      <t>シキン</t>
    </rPh>
    <rPh sb="2" eb="4">
      <t>シト</t>
    </rPh>
    <phoneticPr fontId="21"/>
  </si>
  <si>
    <t>受理番号</t>
    <rPh sb="0" eb="2">
      <t>ジュリ</t>
    </rPh>
    <rPh sb="2" eb="4">
      <t>バンゴウ</t>
    </rPh>
    <phoneticPr fontId="21"/>
  </si>
  <si>
    <t>機構使用欄</t>
    <rPh sb="0" eb="2">
      <t>キコウ</t>
    </rPh>
    <rPh sb="2" eb="4">
      <t>シヨウ</t>
    </rPh>
    <rPh sb="4" eb="5">
      <t>ラン</t>
    </rPh>
    <phoneticPr fontId="21"/>
  </si>
  <si>
    <t>独立行政法人福祉医療機構　理事長　様</t>
    <rPh sb="0" eb="2">
      <t>ドクリツ</t>
    </rPh>
    <rPh sb="2" eb="4">
      <t>ギョウセイ</t>
    </rPh>
    <rPh sb="4" eb="6">
      <t>ホウジン</t>
    </rPh>
    <rPh sb="6" eb="8">
      <t>フクシ</t>
    </rPh>
    <rPh sb="8" eb="10">
      <t>イリョウ</t>
    </rPh>
    <rPh sb="10" eb="12">
      <t>キコウ</t>
    </rPh>
    <rPh sb="13" eb="16">
      <t>リジチョウ</t>
    </rPh>
    <rPh sb="17" eb="18">
      <t>サマ</t>
    </rPh>
    <phoneticPr fontId="21"/>
  </si>
  <si>
    <t>電話番号</t>
    <rPh sb="0" eb="2">
      <t>デンワ</t>
    </rPh>
    <rPh sb="2" eb="4">
      <t>バンゴウ</t>
    </rPh>
    <phoneticPr fontId="21"/>
  </si>
  <si>
    <t>氏名(ふりがな)</t>
    <rPh sb="0" eb="2">
      <t>シメイ</t>
    </rPh>
    <phoneticPr fontId="21"/>
  </si>
  <si>
    <t>顧客番号</t>
    <rPh sb="0" eb="2">
      <t>コキャク</t>
    </rPh>
    <rPh sb="2" eb="4">
      <t>バンゴウ</t>
    </rPh>
    <phoneticPr fontId="21"/>
  </si>
  <si>
    <t>お　　客　　様　　記　　入　　欄</t>
    <rPh sb="3" eb="4">
      <t>キャク</t>
    </rPh>
    <rPh sb="6" eb="7">
      <t>サマ</t>
    </rPh>
    <rPh sb="9" eb="10">
      <t>キ</t>
    </rPh>
    <rPh sb="12" eb="13">
      <t>イ</t>
    </rPh>
    <rPh sb="15" eb="16">
      <t>ラン</t>
    </rPh>
    <phoneticPr fontId="21"/>
  </si>
  <si>
    <t>※法人は設立登記日を記載</t>
    <rPh sb="1" eb="3">
      <t>ホウジン</t>
    </rPh>
    <rPh sb="4" eb="6">
      <t>セツリツ</t>
    </rPh>
    <rPh sb="6" eb="8">
      <t>トウキ</t>
    </rPh>
    <rPh sb="8" eb="9">
      <t>ビ</t>
    </rPh>
    <rPh sb="10" eb="12">
      <t>キサイ</t>
    </rPh>
    <phoneticPr fontId="21"/>
  </si>
  <si>
    <t>生年(設立年)月日</t>
    <rPh sb="0" eb="2">
      <t>セイネン</t>
    </rPh>
    <rPh sb="3" eb="5">
      <t>セツリツ</t>
    </rPh>
    <rPh sb="5" eb="6">
      <t>ネン</t>
    </rPh>
    <rPh sb="7" eb="9">
      <t>ガッピ</t>
    </rPh>
    <phoneticPr fontId="21"/>
  </si>
  <si>
    <t>法人代表者
生年月日</t>
    <rPh sb="0" eb="2">
      <t>ホウジン</t>
    </rPh>
    <rPh sb="2" eb="5">
      <t>ダイヒョウシャ</t>
    </rPh>
    <rPh sb="6" eb="8">
      <t>セイネン</t>
    </rPh>
    <rPh sb="8" eb="10">
      <t>ガッピ</t>
    </rPh>
    <phoneticPr fontId="21"/>
  </si>
  <si>
    <t>法人
のみ
記載</t>
    <rPh sb="0" eb="2">
      <t>ホウジン</t>
    </rPh>
    <rPh sb="6" eb="8">
      <t>キサイ</t>
    </rPh>
    <phoneticPr fontId="21"/>
  </si>
  <si>
    <t>(1)</t>
    <phoneticPr fontId="21"/>
  </si>
  <si>
    <t>提出書類　1</t>
    <rPh sb="0" eb="1">
      <t>テイシュツ</t>
    </rPh>
    <rPh sb="1" eb="3">
      <t>ショルイ</t>
    </rPh>
    <phoneticPr fontId="21"/>
  </si>
  <si>
    <t>提出書類　2</t>
    <rPh sb="0" eb="1">
      <t>テイシュツ</t>
    </rPh>
    <rPh sb="1" eb="3">
      <t>ショルイ</t>
    </rPh>
    <phoneticPr fontId="21"/>
  </si>
  <si>
    <t>お客様のお名前(ふりがな)</t>
    <rPh sb="1" eb="3">
      <t>キャクサマ</t>
    </rPh>
    <rPh sb="5" eb="7">
      <t>ナマエ</t>
    </rPh>
    <phoneticPr fontId="21"/>
  </si>
  <si>
    <t>お客様のお名前(漢字)</t>
    <rPh sb="1" eb="3">
      <t>キャクサマ</t>
    </rPh>
    <rPh sb="5" eb="7">
      <t>ナマエ</t>
    </rPh>
    <rPh sb="8" eb="10">
      <t>カンジ</t>
    </rPh>
    <phoneticPr fontId="21"/>
  </si>
  <si>
    <t>法人の場合）医療法人　●●会
個人の場合）神谷　太郎</t>
    <rPh sb="0" eb="2">
      <t>ホウジン</t>
    </rPh>
    <rPh sb="3" eb="5">
      <t>バアイ</t>
    </rPh>
    <rPh sb="6" eb="8">
      <t>イリョウ</t>
    </rPh>
    <rPh sb="8" eb="10">
      <t>ホウジン</t>
    </rPh>
    <rPh sb="13" eb="14">
      <t>カイ</t>
    </rPh>
    <rPh sb="15" eb="17">
      <t>コジン</t>
    </rPh>
    <rPh sb="18" eb="20">
      <t>バアイ</t>
    </rPh>
    <rPh sb="21" eb="23">
      <t>カミヤ</t>
    </rPh>
    <rPh sb="24" eb="26">
      <t>タロウ</t>
    </rPh>
    <phoneticPr fontId="21"/>
  </si>
  <si>
    <t>法人の場合）法人登記簿の設立年月日
個人の場合）生年月日
※「1980/1/1」の形式で入力してください</t>
    <rPh sb="0" eb="2">
      <t>ホウジン</t>
    </rPh>
    <rPh sb="3" eb="5">
      <t>バアイ</t>
    </rPh>
    <rPh sb="6" eb="8">
      <t>ホウジン</t>
    </rPh>
    <rPh sb="8" eb="11">
      <t>トウキボ</t>
    </rPh>
    <rPh sb="12" eb="14">
      <t>セツリツ</t>
    </rPh>
    <rPh sb="14" eb="17">
      <t>ネンガッピ</t>
    </rPh>
    <rPh sb="18" eb="20">
      <t>コジン</t>
    </rPh>
    <rPh sb="21" eb="23">
      <t>バアイ</t>
    </rPh>
    <rPh sb="24" eb="26">
      <t>セイネン</t>
    </rPh>
    <rPh sb="26" eb="28">
      <t>ガッピ</t>
    </rPh>
    <rPh sb="41" eb="43">
      <t>ケイシキ</t>
    </rPh>
    <rPh sb="44" eb="46">
      <t>ニュウリョク</t>
    </rPh>
    <phoneticPr fontId="21"/>
  </si>
  <si>
    <t>神谷　次郎</t>
    <rPh sb="0" eb="2">
      <t>カミヤ</t>
    </rPh>
    <rPh sb="3" eb="5">
      <t>ジロウ</t>
    </rPh>
    <phoneticPr fontId="21"/>
  </si>
  <si>
    <t>かみや　じろう</t>
    <phoneticPr fontId="21"/>
  </si>
  <si>
    <t>※「1980/1/1」の形式で入力してください</t>
    <phoneticPr fontId="21"/>
  </si>
  <si>
    <t>STEP 1</t>
    <phoneticPr fontId="21"/>
  </si>
  <si>
    <t>借入申込書の作成に必要な次の事項をご入力ください。入力結果が様式に反映するように設定されています</t>
    <rPh sb="0" eb="2">
      <t>カリイレ</t>
    </rPh>
    <rPh sb="2" eb="5">
      <t>モウシコミショ</t>
    </rPh>
    <rPh sb="6" eb="8">
      <t>サクセイ</t>
    </rPh>
    <rPh sb="9" eb="11">
      <t>ヒツヨウ</t>
    </rPh>
    <rPh sb="12" eb="13">
      <t>ツギ</t>
    </rPh>
    <rPh sb="14" eb="16">
      <t>ジコウ</t>
    </rPh>
    <rPh sb="18" eb="20">
      <t>ニュウリョク</t>
    </rPh>
    <rPh sb="25" eb="27">
      <t>ニュウリョク</t>
    </rPh>
    <rPh sb="27" eb="29">
      <t>ケッカ</t>
    </rPh>
    <rPh sb="30" eb="32">
      <t>ヨウシキ</t>
    </rPh>
    <rPh sb="33" eb="35">
      <t>ハンエイ</t>
    </rPh>
    <rPh sb="40" eb="42">
      <t>セッテイ</t>
    </rPh>
    <phoneticPr fontId="21"/>
  </si>
  <si>
    <t>記載例・留意事項</t>
    <rPh sb="0" eb="2">
      <t>キサイ</t>
    </rPh>
    <rPh sb="2" eb="3">
      <t>レイ</t>
    </rPh>
    <rPh sb="4" eb="6">
      <t>リュウイ</t>
    </rPh>
    <rPh sb="6" eb="8">
      <t>ジコウ</t>
    </rPh>
    <phoneticPr fontId="21"/>
  </si>
  <si>
    <t>お客様の住所/所在地の郵便番号</t>
    <rPh sb="1" eb="3">
      <t>キャクサマ</t>
    </rPh>
    <rPh sb="4" eb="6">
      <t>ジュウショ</t>
    </rPh>
    <rPh sb="7" eb="10">
      <t>ショザイチ</t>
    </rPh>
    <rPh sb="11" eb="15">
      <t>ユウビンバンゴウ</t>
    </rPh>
    <phoneticPr fontId="21"/>
  </si>
  <si>
    <t>お客様の住所/所在地(漢字)</t>
    <rPh sb="1" eb="3">
      <t>キャクサマ</t>
    </rPh>
    <rPh sb="4" eb="6">
      <t>ジュウショ</t>
    </rPh>
    <rPh sb="7" eb="10">
      <t>ショザイチ</t>
    </rPh>
    <rPh sb="11" eb="13">
      <t>カンジ</t>
    </rPh>
    <phoneticPr fontId="21"/>
  </si>
  <si>
    <t>お客様の住所/所在地(ふりがな)</t>
    <rPh sb="1" eb="3">
      <t>キャクサマ</t>
    </rPh>
    <rPh sb="4" eb="6">
      <t>ジュウショ</t>
    </rPh>
    <rPh sb="7" eb="10">
      <t>ショザイチ</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</si>
  <si>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法人代表者様のお名前(ふりがな)</t>
    </r>
    <rPh sb="1" eb="3">
      <t>ホウジン</t>
    </rPh>
    <rPh sb="4" eb="6">
      <t>バアイ</t>
    </rPh>
    <rPh sb="8" eb="10">
      <t>ニュウリョク</t>
    </rPh>
    <rPh sb="13" eb="15">
      <t>ホウジン</t>
    </rPh>
    <rPh sb="15" eb="19">
      <t>ダイヒョウシャサマ</t>
    </rPh>
    <rPh sb="21" eb="23">
      <t>ナマエ</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</si>
  <si>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法人代表者様のお名前(漢字)</t>
    </r>
    <rPh sb="1" eb="3">
      <t>ホウジン</t>
    </rPh>
    <rPh sb="4" eb="6">
      <t>バアイ</t>
    </rPh>
    <rPh sb="8" eb="10">
      <t>ニュウリョク</t>
    </rPh>
    <rPh sb="13" eb="15">
      <t>ホウジン</t>
    </rPh>
    <rPh sb="15" eb="19">
      <t>ダイヒョウシャサマ</t>
    </rPh>
    <rPh sb="21" eb="23">
      <t>ナマエ</t>
    </rPh>
    <rPh sb="24" eb="26">
      <t>カンジ</t>
    </rPh>
    <phoneticPr fontId="21"/>
  </si>
  <si>
    <r>
      <rPr>
        <b/>
        <sz val="11"/>
        <color rgb="FF0070C0"/>
        <rFont val="メイリオ"/>
        <family val="3"/>
        <charset val="128"/>
      </rPr>
      <t>(法人の場合のみ入力)</t>
    </r>
    <r>
      <rPr>
        <sz val="11"/>
        <color indexed="8"/>
        <rFont val="メイリオ"/>
        <family val="3"/>
        <charset val="128"/>
      </rPr>
      <t xml:space="preserve">
　法人代表者様の生年月日</t>
    </r>
    <rPh sb="1" eb="3">
      <t>ホウジン</t>
    </rPh>
    <rPh sb="4" eb="6">
      <t>バアイ</t>
    </rPh>
    <rPh sb="8" eb="10">
      <t>ニュウリョク</t>
    </rPh>
    <rPh sb="13" eb="15">
      <t>ホウジン</t>
    </rPh>
    <rPh sb="15" eb="19">
      <t>ダイヒョウシャサマ</t>
    </rPh>
    <rPh sb="20" eb="22">
      <t>セイネン</t>
    </rPh>
    <rPh sb="22" eb="24">
      <t>ガッピ</t>
    </rPh>
    <phoneticPr fontId="21"/>
  </si>
  <si>
    <t>電話番号(営業時間内)</t>
    <rPh sb="0" eb="2">
      <t>デンワ</t>
    </rPh>
    <rPh sb="2" eb="4">
      <t>バンゴウ</t>
    </rPh>
    <rPh sb="5" eb="7">
      <t>エイギョウ</t>
    </rPh>
    <rPh sb="7" eb="9">
      <t>ジカン</t>
    </rPh>
    <rPh sb="9" eb="10">
      <t>ナイ</t>
    </rPh>
    <phoneticPr fontId="21"/>
  </si>
  <si>
    <t>事務担当者様の有無</t>
    <rPh sb="0" eb="2">
      <t>ジム</t>
    </rPh>
    <rPh sb="2" eb="5">
      <t>タントウシャ</t>
    </rPh>
    <rPh sb="5" eb="6">
      <t>サマ</t>
    </rPh>
    <rPh sb="7" eb="9">
      <t>ウム</t>
    </rPh>
    <phoneticPr fontId="21"/>
  </si>
  <si>
    <t>施設名称</t>
    <rPh sb="0" eb="2">
      <t>シセツ</t>
    </rPh>
    <rPh sb="2" eb="4">
      <t>メイショウ</t>
    </rPh>
    <phoneticPr fontId="21"/>
  </si>
  <si>
    <t>施設の種類</t>
    <rPh sb="0" eb="2">
      <t>シセツ</t>
    </rPh>
    <rPh sb="3" eb="5">
      <t>シュルイ</t>
    </rPh>
    <phoneticPr fontId="21"/>
  </si>
  <si>
    <t>償還期間(年)</t>
    <rPh sb="0" eb="2">
      <t>ショウカン</t>
    </rPh>
    <rPh sb="2" eb="4">
      <t>キカン</t>
    </rPh>
    <rPh sb="5" eb="6">
      <t>ネン</t>
    </rPh>
    <phoneticPr fontId="21"/>
  </si>
  <si>
    <t>償還期間(月)</t>
    <rPh sb="0" eb="2">
      <t>ショウカン</t>
    </rPh>
    <rPh sb="2" eb="4">
      <t>キカン</t>
    </rPh>
    <rPh sb="5" eb="6">
      <t>ツキ</t>
    </rPh>
    <phoneticPr fontId="21"/>
  </si>
  <si>
    <t>保証制度の選択</t>
    <rPh sb="0" eb="2">
      <t>ホショウ</t>
    </rPh>
    <rPh sb="2" eb="4">
      <t>セイド</t>
    </rPh>
    <rPh sb="5" eb="7">
      <t>センタク</t>
    </rPh>
    <phoneticPr fontId="21"/>
  </si>
  <si>
    <t>プルダウンメニューからお選びください</t>
    <rPh sb="12" eb="13">
      <t>エラ</t>
    </rPh>
    <phoneticPr fontId="21"/>
  </si>
  <si>
    <t>かみや　はなこ</t>
    <phoneticPr fontId="21"/>
  </si>
  <si>
    <t>神谷　花子</t>
    <rPh sb="0" eb="2">
      <t>カミヤ</t>
    </rPh>
    <rPh sb="3" eb="5">
      <t>ハナコ</t>
    </rPh>
    <phoneticPr fontId="21"/>
  </si>
  <si>
    <t>必ず1施設/事業のみ記入してください。複数ある場合は、施設/事業ごとに借入申込書の作成が必要になります</t>
    <rPh sb="0" eb="1">
      <t>カナラ</t>
    </rPh>
    <rPh sb="19" eb="21">
      <t>フクスウ</t>
    </rPh>
    <rPh sb="23" eb="25">
      <t>バアイ</t>
    </rPh>
    <rPh sb="27" eb="29">
      <t>シセツ</t>
    </rPh>
    <rPh sb="30" eb="32">
      <t>ジギョウ</t>
    </rPh>
    <rPh sb="35" eb="37">
      <t>カリイレ</t>
    </rPh>
    <rPh sb="37" eb="40">
      <t>モウシコミショ</t>
    </rPh>
    <rPh sb="41" eb="43">
      <t>サクセイ</t>
    </rPh>
    <rPh sb="44" eb="46">
      <t>ヒツヨウ</t>
    </rPh>
    <phoneticPr fontId="21"/>
  </si>
  <si>
    <r>
      <rPr>
        <b/>
        <sz val="11"/>
        <color rgb="FF0070C0"/>
        <rFont val="メイリオ"/>
        <family val="3"/>
        <charset val="128"/>
      </rPr>
      <t>(事務担当者様がいる場合)</t>
    </r>
    <r>
      <rPr>
        <sz val="11"/>
        <color indexed="8"/>
        <rFont val="メイリオ"/>
        <family val="3"/>
        <charset val="128"/>
      </rPr>
      <t xml:space="preserve">
　氏名(ふりがな)</t>
    </r>
    <rPh sb="1" eb="3">
      <t>ジム</t>
    </rPh>
    <rPh sb="3" eb="7">
      <t>タントウシャサマ</t>
    </rPh>
    <rPh sb="10" eb="12">
      <t>バアイ</t>
    </rPh>
    <rPh sb="15" eb="17">
      <t>シメイ</t>
    </rPh>
    <phoneticPr fontId="21"/>
  </si>
  <si>
    <r>
      <rPr>
        <b/>
        <sz val="11"/>
        <color rgb="FF0070C0"/>
        <rFont val="メイリオ"/>
        <family val="3"/>
        <charset val="128"/>
      </rPr>
      <t>(事務担当者様がいる場合)</t>
    </r>
    <r>
      <rPr>
        <sz val="11"/>
        <color indexed="8"/>
        <rFont val="メイリオ"/>
        <family val="3"/>
        <charset val="128"/>
      </rPr>
      <t xml:space="preserve">
　氏名(漢字)</t>
    </r>
    <rPh sb="1" eb="3">
      <t>ジム</t>
    </rPh>
    <rPh sb="3" eb="7">
      <t>タントウシャサマ</t>
    </rPh>
    <rPh sb="10" eb="12">
      <t>バアイ</t>
    </rPh>
    <rPh sb="15" eb="17">
      <t>シメイ</t>
    </rPh>
    <rPh sb="18" eb="20">
      <t>カンジ</t>
    </rPh>
    <phoneticPr fontId="21"/>
  </si>
  <si>
    <t>STEP 2</t>
    <phoneticPr fontId="21"/>
  </si>
  <si>
    <t>STEP 3</t>
    <phoneticPr fontId="21"/>
  </si>
  <si>
    <t>STEP 4</t>
    <phoneticPr fontId="21"/>
  </si>
  <si>
    <t>STEP 5</t>
    <phoneticPr fontId="21"/>
  </si>
  <si>
    <t>あくまでも簡易的に算出した元金返済額の概算額です。返済可能かをご確認のうえお申込みをお願いします</t>
    <rPh sb="5" eb="7">
      <t>カンイ</t>
    </rPh>
    <rPh sb="7" eb="8">
      <t>テキ</t>
    </rPh>
    <rPh sb="9" eb="11">
      <t>サンシュツ</t>
    </rPh>
    <rPh sb="13" eb="15">
      <t>ガンキン</t>
    </rPh>
    <rPh sb="15" eb="17">
      <t>ヘンサイ</t>
    </rPh>
    <rPh sb="17" eb="18">
      <t>ガク</t>
    </rPh>
    <rPh sb="19" eb="21">
      <t>ガイサン</t>
    </rPh>
    <rPh sb="21" eb="22">
      <t>ガク</t>
    </rPh>
    <rPh sb="25" eb="27">
      <t>ヘンサイ</t>
    </rPh>
    <rPh sb="27" eb="29">
      <t>カノウ</t>
    </rPh>
    <rPh sb="32" eb="34">
      <t>カクニン</t>
    </rPh>
    <rPh sb="38" eb="40">
      <t>モウシコ</t>
    </rPh>
    <rPh sb="43" eb="44">
      <t>ネガ</t>
    </rPh>
    <phoneticPr fontId="21"/>
  </si>
  <si>
    <t>施設の郵便番号</t>
    <rPh sb="0" eb="2">
      <t>シセツ</t>
    </rPh>
    <rPh sb="3" eb="7">
      <t>ユウビンバンゴウ</t>
    </rPh>
    <phoneticPr fontId="21"/>
  </si>
  <si>
    <t>担保</t>
    <rPh sb="0" eb="2">
      <t>タンポ</t>
    </rPh>
    <phoneticPr fontId="21"/>
  </si>
  <si>
    <t>書類の送付先</t>
    <rPh sb="0" eb="2">
      <t>ショルイ</t>
    </rPh>
    <rPh sb="3" eb="6">
      <t>ソウフサキ</t>
    </rPh>
    <phoneticPr fontId="21"/>
  </si>
  <si>
    <t>(2)</t>
    <phoneticPr fontId="21"/>
  </si>
  <si>
    <t>(3)</t>
    <phoneticPr fontId="21"/>
  </si>
  <si>
    <t>※本人確認の観点から、次のいずれかの送付先に契約書類をお送りしますので、□にチェックを
　つけてください。指定がない場合は、上記お客様の住所/所在地にお送りします。</t>
    <rPh sb="53" eb="55">
      <t>シテイ</t>
    </rPh>
    <rPh sb="58" eb="60">
      <t>バアイ</t>
    </rPh>
    <rPh sb="62" eb="64">
      <t>ジョウキ</t>
    </rPh>
    <rPh sb="65" eb="67">
      <t>キャクサマ</t>
    </rPh>
    <rPh sb="68" eb="70">
      <t>ジュウショ</t>
    </rPh>
    <rPh sb="71" eb="74">
      <t>ショザイチ</t>
    </rPh>
    <rPh sb="76" eb="77">
      <t>オク</t>
    </rPh>
    <phoneticPr fontId="21"/>
  </si>
  <si>
    <t>診療報酬債権等月額</t>
    <rPh sb="0" eb="2">
      <t>シンリョウ</t>
    </rPh>
    <rPh sb="2" eb="4">
      <t>ホウシュウ</t>
    </rPh>
    <rPh sb="4" eb="6">
      <t>サイケン</t>
    </rPh>
    <rPh sb="6" eb="7">
      <t>ナド</t>
    </rPh>
    <rPh sb="7" eb="9">
      <t>ゲツガク</t>
    </rPh>
    <phoneticPr fontId="21"/>
  </si>
  <si>
    <t>診療（介護）報酬債権担保を利用される場合のみ記載してください</t>
    <rPh sb="13" eb="15">
      <t>リヨウ</t>
    </rPh>
    <rPh sb="18" eb="20">
      <t>バアイ</t>
    </rPh>
    <rPh sb="22" eb="24">
      <t>キサイ</t>
    </rPh>
    <phoneticPr fontId="21"/>
  </si>
  <si>
    <r>
      <t xml:space="preserve">(書類の送付先)
</t>
    </r>
    <r>
      <rPr>
        <sz val="11"/>
        <color theme="1"/>
        <rFont val="メイリオ"/>
        <family val="3"/>
        <charset val="128"/>
      </rPr>
      <t>本人確認の観点から、お客様の住所/所在地又は施設の住所のいずれかをご選択いただきます</t>
    </r>
    <rPh sb="1" eb="3">
      <t>ショルイ</t>
    </rPh>
    <rPh sb="4" eb="6">
      <t>ソウフ</t>
    </rPh>
    <rPh sb="6" eb="7">
      <t>サキ</t>
    </rPh>
    <phoneticPr fontId="21"/>
  </si>
  <si>
    <t>施設の住所(漢字)</t>
    <rPh sb="0" eb="2">
      <t>シセツ</t>
    </rPh>
    <rPh sb="3" eb="5">
      <t>ジュウショ</t>
    </rPh>
    <rPh sb="6" eb="8">
      <t>カンジ</t>
    </rPh>
    <phoneticPr fontId="21"/>
  </si>
  <si>
    <t>借入申込に際し、以下の内容に承認いただいた場合のみSTEP 2に進んでください。</t>
    <rPh sb="0" eb="2">
      <t>カリイレ</t>
    </rPh>
    <rPh sb="2" eb="4">
      <t>モウシコミ</t>
    </rPh>
    <rPh sb="5" eb="6">
      <t>サイ</t>
    </rPh>
    <rPh sb="8" eb="10">
      <t>イカ</t>
    </rPh>
    <rPh sb="11" eb="13">
      <t>ナイヨウ</t>
    </rPh>
    <rPh sb="14" eb="16">
      <t>ショウニン</t>
    </rPh>
    <rPh sb="21" eb="23">
      <t>バアイ</t>
    </rPh>
    <rPh sb="32" eb="33">
      <t>スス</t>
    </rPh>
    <phoneticPr fontId="21"/>
  </si>
  <si>
    <t>この資金については、現に開設している「施設の情報」欄に記載した施設（事業）を今後も継続的かつ安定的に運営するための経営資金に充当することとします。</t>
    <phoneticPr fontId="21"/>
  </si>
  <si>
    <t>病床・定員数(名)</t>
    <rPh sb="0" eb="2">
      <t>ビョウショウ</t>
    </rPh>
    <rPh sb="3" eb="5">
      <t>テイイン</t>
    </rPh>
    <rPh sb="5" eb="6">
      <t>スウ</t>
    </rPh>
    <rPh sb="7" eb="8">
      <t>メイ</t>
    </rPh>
    <phoneticPr fontId="21"/>
  </si>
  <si>
    <t>(Ａ)</t>
    <phoneticPr fontId="21"/>
  </si>
  <si>
    <t>－</t>
    <phoneticPr fontId="21"/>
  </si>
  <si>
    <t>既往借入金の状況表（法人全体）</t>
    <rPh sb="0" eb="2">
      <t>キオウ</t>
    </rPh>
    <rPh sb="2" eb="5">
      <t>カリイレキン</t>
    </rPh>
    <rPh sb="6" eb="8">
      <t>ジョウキョウ</t>
    </rPh>
    <rPh sb="8" eb="9">
      <t>ヒョウ</t>
    </rPh>
    <rPh sb="10" eb="12">
      <t>ホウジン</t>
    </rPh>
    <rPh sb="12" eb="14">
      <t>ゼンタイ</t>
    </rPh>
    <phoneticPr fontId="22"/>
  </si>
  <si>
    <t>令和　　　年　　　月　　　日現在</t>
    <rPh sb="0" eb="2">
      <t>レイワ</t>
    </rPh>
    <rPh sb="5" eb="6">
      <t>ネン</t>
    </rPh>
    <rPh sb="9" eb="10">
      <t>ツキ</t>
    </rPh>
    <rPh sb="13" eb="14">
      <t>ニチ</t>
    </rPh>
    <rPh sb="14" eb="16">
      <t>ゲンザイ</t>
    </rPh>
    <phoneticPr fontId="22"/>
  </si>
  <si>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21"/>
  </si>
  <si>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21"/>
  </si>
  <si>
    <t>直近決算期以降に借入があった場合、または今後新たな借入を予定している場合は、「２．直近決算期末以降における借入金の状況」についてご記入ください。(今次借入申込みは記入不要です)</t>
    <phoneticPr fontId="21"/>
  </si>
  <si>
    <t xml:space="preserve">この欄で不足する場合は、コピーのうえ記入してください。   </t>
  </si>
  <si>
    <t>１．直近決算期末における借入金の状況</t>
    <rPh sb="2" eb="4">
      <t>チョッキン</t>
    </rPh>
    <rPh sb="4" eb="6">
      <t>ケッサン</t>
    </rPh>
    <rPh sb="6" eb="8">
      <t>キマツ</t>
    </rPh>
    <rPh sb="12" eb="14">
      <t>カリイレ</t>
    </rPh>
    <rPh sb="14" eb="15">
      <t>キン</t>
    </rPh>
    <rPh sb="16" eb="18">
      <t>ジョウキョウ</t>
    </rPh>
    <phoneticPr fontId="21"/>
  </si>
  <si>
    <t>（単位：千円）</t>
    <rPh sb="1" eb="3">
      <t>タンイ</t>
    </rPh>
    <rPh sb="4" eb="6">
      <t>センエン</t>
    </rPh>
    <phoneticPr fontId="22"/>
  </si>
  <si>
    <t>番号</t>
    <rPh sb="0" eb="2">
      <t>バンゴウ</t>
    </rPh>
    <phoneticPr fontId="22"/>
  </si>
  <si>
    <t>借入先</t>
    <phoneticPr fontId="21"/>
  </si>
  <si>
    <t>借入年月日</t>
    <rPh sb="0" eb="1">
      <t>シャク</t>
    </rPh>
    <rPh sb="1" eb="2">
      <t>イ</t>
    </rPh>
    <rPh sb="2" eb="3">
      <t>ネン</t>
    </rPh>
    <rPh sb="3" eb="4">
      <t>ツキ</t>
    </rPh>
    <rPh sb="4" eb="5">
      <t>ヒ</t>
    </rPh>
    <phoneticPr fontId="22"/>
  </si>
  <si>
    <t>返済期日</t>
    <rPh sb="0" eb="2">
      <t>ヘンサイ</t>
    </rPh>
    <rPh sb="2" eb="3">
      <t>キ</t>
    </rPh>
    <rPh sb="3" eb="4">
      <t>ヒ</t>
    </rPh>
    <phoneticPr fontId="22"/>
  </si>
  <si>
    <t>資金種別
(設備・運転)</t>
    <phoneticPr fontId="22"/>
  </si>
  <si>
    <t>直近決算
期末残高</t>
    <rPh sb="0" eb="2">
      <t>チョッキン</t>
    </rPh>
    <rPh sb="2" eb="4">
      <t>ケッサン</t>
    </rPh>
    <rPh sb="5" eb="7">
      <t>キマツ</t>
    </rPh>
    <rPh sb="7" eb="9">
      <t>ザンダカ</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</si>
  <si>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2"/>
  </si>
  <si>
    <t>例</t>
    <rPh sb="0" eb="1">
      <t>レイ</t>
    </rPh>
    <phoneticPr fontId="22"/>
  </si>
  <si>
    <t>○○銀行</t>
    <rPh sb="2" eb="4">
      <t>ギンコウ</t>
    </rPh>
    <phoneticPr fontId="22"/>
  </si>
  <si>
    <t>設備</t>
  </si>
  <si>
    <t>日本政策金融公庫</t>
    <rPh sb="0" eb="2">
      <t>ニホン</t>
    </rPh>
    <rPh sb="2" eb="4">
      <t>セイサク</t>
    </rPh>
    <rPh sb="4" eb="6">
      <t>キンユウ</t>
    </rPh>
    <rPh sb="6" eb="8">
      <t>コウコ</t>
    </rPh>
    <phoneticPr fontId="22"/>
  </si>
  <si>
    <t>福祉医療機構</t>
    <rPh sb="0" eb="2">
      <t>フクシ</t>
    </rPh>
    <rPh sb="2" eb="4">
      <t>イリョウ</t>
    </rPh>
    <rPh sb="4" eb="6">
      <t>キコウ</t>
    </rPh>
    <phoneticPr fontId="22"/>
  </si>
  <si>
    <t xml:space="preserve">合計 </t>
    <phoneticPr fontId="22"/>
  </si>
  <si>
    <t>（Ａ）</t>
    <phoneticPr fontId="21"/>
  </si>
  <si>
    <t>借入年月日
（予定）</t>
    <rPh sb="0" eb="1">
      <t>シャク</t>
    </rPh>
    <rPh sb="1" eb="2">
      <t>イ</t>
    </rPh>
    <rPh sb="2" eb="3">
      <t>ネン</t>
    </rPh>
    <rPh sb="3" eb="4">
      <t>ツキ</t>
    </rPh>
    <rPh sb="4" eb="5">
      <t>ヒ</t>
    </rPh>
    <rPh sb="7" eb="9">
      <t>ヨテイ</t>
    </rPh>
    <phoneticPr fontId="22"/>
  </si>
  <si>
    <t>返済期日
（予定）</t>
    <rPh sb="0" eb="2">
      <t>ヘンサイ</t>
    </rPh>
    <rPh sb="2" eb="3">
      <t>キ</t>
    </rPh>
    <rPh sb="3" eb="4">
      <t>ヒ</t>
    </rPh>
    <rPh sb="6" eb="8">
      <t>ヨテイ</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</si>
  <si>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2"/>
  </si>
  <si>
    <t>据置期間中の借入がある場合は、据置期間終了後の返済額をご記載ください。</t>
    <phoneticPr fontId="21"/>
  </si>
  <si>
    <t>申込者との関係</t>
    <rPh sb="0" eb="2">
      <t>モウシコミ</t>
    </rPh>
    <rPh sb="2" eb="3">
      <t>シャ</t>
    </rPh>
    <rPh sb="5" eb="7">
      <t>カンケイ</t>
    </rPh>
    <phoneticPr fontId="21"/>
  </si>
  <si>
    <t>役職</t>
    <rPh sb="0" eb="2">
      <t>ヤクショク</t>
    </rPh>
    <phoneticPr fontId="21"/>
  </si>
  <si>
    <t>提出書類の入力について</t>
    <rPh sb="0" eb="2">
      <t>テイシュツ</t>
    </rPh>
    <rPh sb="2" eb="4">
      <t>ショルイ</t>
    </rPh>
    <rPh sb="5" eb="7">
      <t>ニュウリョク</t>
    </rPh>
    <phoneticPr fontId="21"/>
  </si>
  <si>
    <t>・</t>
    <phoneticPr fontId="21"/>
  </si>
  <si>
    <t>以下のご入力をお願いいたします。</t>
    <rPh sb="0" eb="2">
      <t>イカ</t>
    </rPh>
    <rPh sb="4" eb="6">
      <t>ニュウリョク</t>
    </rPh>
    <rPh sb="8" eb="9">
      <t>ネガ</t>
    </rPh>
    <phoneticPr fontId="21"/>
  </si>
  <si>
    <t>(参考)借入申込金額（万円）</t>
    <rPh sb="1" eb="3">
      <t>サンコウ</t>
    </rPh>
    <rPh sb="4" eb="6">
      <t>カリイレ</t>
    </rPh>
    <rPh sb="6" eb="8">
      <t>モウシコミ</t>
    </rPh>
    <rPh sb="8" eb="10">
      <t>キンガク</t>
    </rPh>
    <phoneticPr fontId="21"/>
  </si>
  <si>
    <t>☐</t>
  </si>
  <si>
    <t>私は「主な説明項目」及び「福祉医療貸付事業にかかる顧客情報の取扱いについて」の内容を承認し、法人にあっては借入に必要な内部手続きをしたうえで、次のとおり借入申込をします。</t>
    <rPh sb="7" eb="9">
      <t>コウモク</t>
    </rPh>
    <phoneticPr fontId="21"/>
  </si>
  <si>
    <t>※1施設/事業のみ記入してください
※病床（定員）がある施設は病床数等を記載してください</t>
    <rPh sb="19" eb="21">
      <t>ビョウショウ</t>
    </rPh>
    <rPh sb="22" eb="24">
      <t>テイイン</t>
    </rPh>
    <rPh sb="28" eb="30">
      <t>シセツ</t>
    </rPh>
    <rPh sb="31" eb="33">
      <t>ビョウショウ</t>
    </rPh>
    <rPh sb="33" eb="34">
      <t>スウ</t>
    </rPh>
    <rPh sb="34" eb="35">
      <t>トウ</t>
    </rPh>
    <rPh sb="36" eb="38">
      <t>キサイ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</si>
  <si>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申込者との関係</t>
    </r>
    <rPh sb="1" eb="3">
      <t>ジム</t>
    </rPh>
    <rPh sb="3" eb="7">
      <t>タントウシャサマ</t>
    </rPh>
    <rPh sb="10" eb="12">
      <t>バアイ</t>
    </rPh>
    <rPh sb="15" eb="17">
      <t>モウシコミ</t>
    </rPh>
    <rPh sb="17" eb="18">
      <t>シャ</t>
    </rPh>
    <rPh sb="20" eb="22">
      <t>カンケイ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</si>
  <si>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　役職</t>
    </r>
    <rPh sb="1" eb="3">
      <t>ジム</t>
    </rPh>
    <rPh sb="3" eb="7">
      <t>タントウシャサマ</t>
    </rPh>
    <rPh sb="10" eb="12">
      <t>バアイ</t>
    </rPh>
    <rPh sb="15" eb="17">
      <t>ヤクショク</t>
    </rPh>
    <phoneticPr fontId="21"/>
  </si>
  <si>
    <t>承認事項</t>
    <rPh sb="0" eb="2">
      <t>ショウニン</t>
    </rPh>
    <rPh sb="2" eb="4">
      <t>ジコウ</t>
    </rPh>
    <phoneticPr fontId="21"/>
  </si>
  <si>
    <t>以下の内容を確認のうえ、ご承認いただく場合は、入力列のプルダウンメニューからお選びください。
入力結果が借入申込書に反映するよう設定されています。</t>
    <rPh sb="0" eb="2">
      <t>イカ</t>
    </rPh>
    <rPh sb="3" eb="5">
      <t>ナイヨウ</t>
    </rPh>
    <rPh sb="6" eb="8">
      <t>カクニン</t>
    </rPh>
    <rPh sb="13" eb="15">
      <t>ショウニン</t>
    </rPh>
    <rPh sb="19" eb="21">
      <t>バアイ</t>
    </rPh>
    <rPh sb="23" eb="25">
      <t>ニュウリョク</t>
    </rPh>
    <rPh sb="25" eb="26">
      <t>レツ</t>
    </rPh>
    <rPh sb="39" eb="40">
      <t>エラ</t>
    </rPh>
    <rPh sb="52" eb="54">
      <t>カリイレ</t>
    </rPh>
    <rPh sb="54" eb="57">
      <t>モウシコミショ</t>
    </rPh>
    <rPh sb="58" eb="60">
      <t>ハンエイ</t>
    </rPh>
    <rPh sb="64" eb="66">
      <t>セッテイ</t>
    </rPh>
    <phoneticPr fontId="21"/>
  </si>
  <si>
    <t>添付・押印漏れがないようにご注意ください</t>
    <rPh sb="0" eb="2">
      <t>テンプ</t>
    </rPh>
    <rPh sb="3" eb="5">
      <t>オウイン</t>
    </rPh>
    <rPh sb="5" eb="6">
      <t>モ</t>
    </rPh>
    <rPh sb="14" eb="16">
      <t>チュウイ</t>
    </rPh>
    <phoneticPr fontId="21"/>
  </si>
  <si>
    <t>今次申込にかかる「借入申込書」及び「添付書類」については、事実に相違ないことを誓約いたします。</t>
    <phoneticPr fontId="21"/>
  </si>
  <si>
    <r>
      <rPr>
        <u/>
        <sz val="11"/>
        <color rgb="FF000000"/>
        <rFont val="メイリオ"/>
        <family val="3"/>
        <charset val="128"/>
      </rPr>
      <t>ハイフン無し</t>
    </r>
    <r>
      <rPr>
        <sz val="11"/>
        <color indexed="8"/>
        <rFont val="メイリオ"/>
        <family val="3"/>
        <charset val="128"/>
      </rPr>
      <t>で「1058486」の形式で入力してください</t>
    </r>
    <rPh sb="4" eb="5">
      <t>ナ</t>
    </rPh>
    <rPh sb="17" eb="19">
      <t>ケイシキ</t>
    </rPh>
    <rPh sb="20" eb="22">
      <t>ニュウリョク</t>
    </rPh>
    <phoneticPr fontId="21"/>
  </si>
  <si>
    <t>(Ｂ)</t>
    <phoneticPr fontId="21"/>
  </si>
  <si>
    <t>（2）うち人件費（円）</t>
    <rPh sb="5" eb="8">
      <t>ジンケンヒ</t>
    </rPh>
    <rPh sb="9" eb="10">
      <t>エン</t>
    </rPh>
    <phoneticPr fontId="21"/>
  </si>
  <si>
    <t>（3）うち減価償却費（円）</t>
    <rPh sb="5" eb="10">
      <t>ゲンカショウキャクヒ</t>
    </rPh>
    <rPh sb="11" eb="12">
      <t>エン</t>
    </rPh>
    <phoneticPr fontId="21"/>
  </si>
  <si>
    <t>（4）＝（1）-（2）-（3）（円）</t>
    <rPh sb="16" eb="17">
      <t>エン</t>
    </rPh>
    <phoneticPr fontId="21"/>
  </si>
  <si>
    <t>ご融資額の上限目安（万円）</t>
    <phoneticPr fontId="21"/>
  </si>
  <si>
    <t>補足説明（限度額算出）シートの入力について</t>
    <rPh sb="0" eb="2">
      <t>ホソク</t>
    </rPh>
    <rPh sb="2" eb="4">
      <t>セツメイ</t>
    </rPh>
    <rPh sb="5" eb="7">
      <t>ゲンド</t>
    </rPh>
    <rPh sb="7" eb="8">
      <t>ガク</t>
    </rPh>
    <rPh sb="8" eb="10">
      <t>サンシュツ</t>
    </rPh>
    <rPh sb="15" eb="17">
      <t>ニュウリョク</t>
    </rPh>
    <phoneticPr fontId="21"/>
  </si>
  <si>
    <t>※1　保証人様に意思確認のご連絡をする場合があります
※2　審査結果によっては、ご希望に沿えない場合があります
※3　経営や施設の業務に関与されていない第三者の保証人を立てる場合には、
　　 公証人役場での手続きが必要になり、通常の申込より1～2か月程度お時間を
　   いただく場合があります</t>
    <rPh sb="30" eb="32">
      <t>シンサ</t>
    </rPh>
    <rPh sb="32" eb="34">
      <t>ケッカ</t>
    </rPh>
    <rPh sb="41" eb="43">
      <t>キボウ</t>
    </rPh>
    <rPh sb="44" eb="45">
      <t>ソ</t>
    </rPh>
    <rPh sb="48" eb="50">
      <t>バアイ</t>
    </rPh>
    <phoneticPr fontId="21"/>
  </si>
  <si>
    <t>（Ｃ）</t>
    <phoneticPr fontId="21"/>
  </si>
  <si>
    <t>（注）</t>
    <phoneticPr fontId="21"/>
  </si>
  <si>
    <t>（Ｂ）</t>
    <phoneticPr fontId="21"/>
  </si>
  <si>
    <t>プルダウンメニューからお選びください
事務担当者は法人の役員又は従業員に限ります</t>
    <rPh sb="12" eb="13">
      <t>エラ</t>
    </rPh>
    <rPh sb="19" eb="21">
      <t>ジム</t>
    </rPh>
    <rPh sb="21" eb="23">
      <t>タントウ</t>
    </rPh>
    <rPh sb="23" eb="24">
      <t>シャ</t>
    </rPh>
    <rPh sb="25" eb="27">
      <t>ホウジン</t>
    </rPh>
    <rPh sb="28" eb="30">
      <t>ヤクイン</t>
    </rPh>
    <rPh sb="30" eb="31">
      <t>マタ</t>
    </rPh>
    <rPh sb="32" eb="35">
      <t>ジュウギョウイン</t>
    </rPh>
    <rPh sb="36" eb="37">
      <t>カギ</t>
    </rPh>
    <phoneticPr fontId="21"/>
  </si>
  <si>
    <t>プルダウンメニューからお選びください
事務担当者は法人の役員又は従業員に限ります</t>
    <rPh sb="12" eb="13">
      <t>エラ</t>
    </rPh>
    <rPh sb="19" eb="21">
      <t>ジム</t>
    </rPh>
    <rPh sb="21" eb="24">
      <t>タントウシャ</t>
    </rPh>
    <rPh sb="25" eb="27">
      <t>ホウジン</t>
    </rPh>
    <rPh sb="28" eb="30">
      <t>ヤクイン</t>
    </rPh>
    <rPh sb="30" eb="31">
      <t>マタ</t>
    </rPh>
    <rPh sb="32" eb="35">
      <t>ジュウギョウイン</t>
    </rPh>
    <rPh sb="36" eb="37">
      <t>カギ</t>
    </rPh>
    <phoneticPr fontId="21"/>
  </si>
  <si>
    <t>（単位：円）</t>
    <rPh sb="1" eb="3">
      <t>タンイ</t>
    </rPh>
    <rPh sb="4" eb="5">
      <t>エン</t>
    </rPh>
    <phoneticPr fontId="21"/>
  </si>
  <si>
    <t>「ご融資額の上限目安」欄を参考に借入申込金額をご検討ください。</t>
    <phoneticPr fontId="21"/>
  </si>
  <si>
    <t>借入申込金額(万円)</t>
    <rPh sb="0" eb="2">
      <t>カリイレ</t>
    </rPh>
    <rPh sb="2" eb="4">
      <t>モウシコミ</t>
    </rPh>
    <rPh sb="4" eb="6">
      <t>キンガク</t>
    </rPh>
    <rPh sb="7" eb="9">
      <t>マンエン</t>
    </rPh>
    <phoneticPr fontId="21"/>
  </si>
  <si>
    <t>　うち据置期間(年)</t>
    <rPh sb="3" eb="5">
      <t>スエオキ</t>
    </rPh>
    <rPh sb="5" eb="7">
      <t>キカン</t>
    </rPh>
    <rPh sb="8" eb="9">
      <t>ネン</t>
    </rPh>
    <phoneticPr fontId="21"/>
  </si>
  <si>
    <t>　うち据置期間(月)</t>
    <rPh sb="3" eb="5">
      <t>スエオキ</t>
    </rPh>
    <rPh sb="5" eb="7">
      <t>キカン</t>
    </rPh>
    <rPh sb="8" eb="9">
      <t>ツキ</t>
    </rPh>
    <phoneticPr fontId="21"/>
  </si>
  <si>
    <r>
      <rPr>
        <b/>
        <sz val="11"/>
        <color rgb="FFFF0000"/>
        <rFont val="メイリオ"/>
        <family val="3"/>
        <charset val="128"/>
      </rPr>
      <t>(お客様確認メッセージ)</t>
    </r>
    <r>
      <rPr>
        <sz val="11"/>
        <rFont val="メイリオ"/>
        <family val="3"/>
        <charset val="128"/>
      </rPr>
      <t xml:space="preserve">
　償還期間・据置期間の確認</t>
    </r>
    <rPh sb="2" eb="4">
      <t>キャクサマ</t>
    </rPh>
    <rPh sb="4" eb="6">
      <t>カクニン</t>
    </rPh>
    <rPh sb="14" eb="16">
      <t>ショウカン</t>
    </rPh>
    <rPh sb="16" eb="18">
      <t>キカン</t>
    </rPh>
    <rPh sb="19" eb="21">
      <t>スエオキ</t>
    </rPh>
    <rPh sb="21" eb="23">
      <t>キカン</t>
    </rPh>
    <rPh sb="24" eb="26">
      <t>カクニン</t>
    </rPh>
    <phoneticPr fontId="21"/>
  </si>
  <si>
    <r>
      <rPr>
        <b/>
        <sz val="11"/>
        <color rgb="FFFF0000"/>
        <rFont val="メイリオ"/>
        <family val="3"/>
        <charset val="128"/>
      </rPr>
      <t>(お客様確認メッセージ)</t>
    </r>
    <r>
      <rPr>
        <sz val="11"/>
        <rFont val="メイリオ"/>
        <family val="3"/>
        <charset val="128"/>
      </rPr>
      <t xml:space="preserve">
　借入申込金額の確認メッセージ</t>
    </r>
    <rPh sb="2" eb="4">
      <t>キャクサマ</t>
    </rPh>
    <rPh sb="4" eb="6">
      <t>カクニン</t>
    </rPh>
    <rPh sb="14" eb="16">
      <t>カリイレ</t>
    </rPh>
    <rPh sb="16" eb="18">
      <t>モウシコミ</t>
    </rPh>
    <rPh sb="18" eb="20">
      <t>キンガク</t>
    </rPh>
    <rPh sb="21" eb="23">
      <t>カクニン</t>
    </rPh>
    <phoneticPr fontId="21"/>
  </si>
  <si>
    <t>法人の場合）
法人登記簿のとおりに入力してください
個人の場合）
住民票又は印鑑証明書の記載どおりに入力してください</t>
    <rPh sb="0" eb="2">
      <t>ホウジン</t>
    </rPh>
    <rPh sb="3" eb="5">
      <t>バアイ</t>
    </rPh>
    <rPh sb="7" eb="9">
      <t>ホウジン</t>
    </rPh>
    <rPh sb="9" eb="12">
      <t>トウキボ</t>
    </rPh>
    <rPh sb="17" eb="19">
      <t>ニュウリョク</t>
    </rPh>
    <rPh sb="26" eb="28">
      <t>コジン</t>
    </rPh>
    <rPh sb="29" eb="31">
      <t>バアイ</t>
    </rPh>
    <rPh sb="33" eb="36">
      <t>ジュウミンヒョウ</t>
    </rPh>
    <rPh sb="36" eb="37">
      <t>マタ</t>
    </rPh>
    <rPh sb="38" eb="40">
      <t>インカン</t>
    </rPh>
    <rPh sb="40" eb="43">
      <t>ショウメイショ</t>
    </rPh>
    <rPh sb="44" eb="46">
      <t>キサイ</t>
    </rPh>
    <rPh sb="50" eb="52">
      <t>ニュウリョク</t>
    </rPh>
    <phoneticPr fontId="21"/>
  </si>
  <si>
    <t>※最長10年です。資金交付後、任意で繰上償還を希望される場合には、弁済補償金をお支払いいただくことが必要です。</t>
    <rPh sb="1" eb="3">
      <t>サイチョウ</t>
    </rPh>
    <rPh sb="5" eb="6">
      <t>ネン</t>
    </rPh>
    <rPh sb="9" eb="11">
      <t>シキン</t>
    </rPh>
    <rPh sb="11" eb="13">
      <t>コウフ</t>
    </rPh>
    <rPh sb="13" eb="14">
      <t>ゴ</t>
    </rPh>
    <rPh sb="15" eb="17">
      <t>ニンイ</t>
    </rPh>
    <rPh sb="18" eb="20">
      <t>クリアゲ</t>
    </rPh>
    <rPh sb="20" eb="22">
      <t>ショウカン</t>
    </rPh>
    <rPh sb="23" eb="25">
      <t>キボウ</t>
    </rPh>
    <rPh sb="28" eb="30">
      <t>バアイ</t>
    </rPh>
    <rPh sb="33" eb="35">
      <t>ベンサイ</t>
    </rPh>
    <rPh sb="35" eb="38">
      <t>ホショウキン</t>
    </rPh>
    <rPh sb="40" eb="42">
      <t>シハラ</t>
    </rPh>
    <rPh sb="50" eb="52">
      <t>ヒツヨウ</t>
    </rPh>
    <phoneticPr fontId="21"/>
  </si>
  <si>
    <t>（ふりがな）</t>
    <phoneticPr fontId="21"/>
  </si>
  <si>
    <t>　施設の住所</t>
    <rPh sb="1" eb="3">
      <t>シセツ</t>
    </rPh>
    <rPh sb="4" eb="6">
      <t>ジュウショ</t>
    </rPh>
    <phoneticPr fontId="21"/>
  </si>
  <si>
    <t>　施設の名称</t>
    <rPh sb="1" eb="3">
      <t>シセツ</t>
    </rPh>
    <rPh sb="4" eb="6">
      <t>メイショウ</t>
    </rPh>
    <phoneticPr fontId="21"/>
  </si>
  <si>
    <t>　借入申込金額</t>
    <rPh sb="1" eb="3">
      <t>カリイレ</t>
    </rPh>
    <rPh sb="3" eb="5">
      <t>モウシコミ</t>
    </rPh>
    <rPh sb="5" eb="6">
      <t>キン</t>
    </rPh>
    <rPh sb="6" eb="7">
      <t>ガク</t>
    </rPh>
    <phoneticPr fontId="21"/>
  </si>
  <si>
    <t>　担保</t>
    <rPh sb="1" eb="3">
      <t>タンポ</t>
    </rPh>
    <phoneticPr fontId="21"/>
  </si>
  <si>
    <t>　償還期間</t>
    <rPh sb="1" eb="3">
      <t>ショウカン</t>
    </rPh>
    <rPh sb="3" eb="5">
      <t>キカン</t>
    </rPh>
    <phoneticPr fontId="21"/>
  </si>
  <si>
    <t>　うち据置期間</t>
    <rPh sb="3" eb="5">
      <t>スエオキ</t>
    </rPh>
    <rPh sb="5" eb="7">
      <t>キカン</t>
    </rPh>
    <phoneticPr fontId="21"/>
  </si>
  <si>
    <t>　保証</t>
    <rPh sb="1" eb="3">
      <t>ホショウ</t>
    </rPh>
    <phoneticPr fontId="21"/>
  </si>
  <si>
    <t xml:space="preserve"> 私は「主な説明項目」及び「福祉医療貸付事業にかかる顧客情報の取扱いにつ
 いて」の内容を承認し、法人にあっては借入に必要な内部手続きをしたうえ
 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2" eb="44">
      <t>ナイヨウ</t>
    </rPh>
    <rPh sb="45" eb="47">
      <t>ショウニン</t>
    </rPh>
    <rPh sb="49" eb="51">
      <t>ホウジン</t>
    </rPh>
    <rPh sb="56" eb="58">
      <t>カリイレ</t>
    </rPh>
    <rPh sb="59" eb="61">
      <t>ヒツヨウ</t>
    </rPh>
    <rPh sb="62" eb="64">
      <t>ナイブ</t>
    </rPh>
    <rPh sb="64" eb="66">
      <t>テツヅ</t>
    </rPh>
    <rPh sb="76" eb="77">
      <t>ツギ</t>
    </rPh>
    <rPh sb="81" eb="83">
      <t>カリイレ</t>
    </rPh>
    <rPh sb="83" eb="85">
      <t>モウシコミ</t>
    </rPh>
    <phoneticPr fontId="21"/>
  </si>
  <si>
    <t xml:space="preserve"> この資金については、現に開設している「施設の情報」欄に記載した施設
 （事業）を今後も継続的かつ安定的に運営するための経営資金に充当すること
 とします。</t>
    <rPh sb="3" eb="5">
      <t>シキン</t>
    </rPh>
    <rPh sb="11" eb="12">
      <t>ゲン</t>
    </rPh>
    <rPh sb="13" eb="15">
      <t>カイセツ</t>
    </rPh>
    <rPh sb="20" eb="22">
      <t>シセツ</t>
    </rPh>
    <rPh sb="23" eb="25">
      <t>ジョウホウ</t>
    </rPh>
    <rPh sb="26" eb="27">
      <t>ラン</t>
    </rPh>
    <rPh sb="28" eb="30">
      <t>キサイ</t>
    </rPh>
    <rPh sb="32" eb="34">
      <t>シセツ</t>
    </rPh>
    <rPh sb="37" eb="39">
      <t>ジギョウ</t>
    </rPh>
    <rPh sb="41" eb="43">
      <t>コンゴ</t>
    </rPh>
    <rPh sb="44" eb="47">
      <t>ケイゾクテキ</t>
    </rPh>
    <rPh sb="49" eb="52">
      <t>アンテイテキ</t>
    </rPh>
    <rPh sb="53" eb="55">
      <t>ウンエイ</t>
    </rPh>
    <rPh sb="65" eb="67">
      <t>ジュウトウ</t>
    </rPh>
    <phoneticPr fontId="21"/>
  </si>
  <si>
    <t xml:space="preserve"> 今次申込にかかる「借入申込書」及び「添付書類」については、事実に相違
 ないことを誓約いたします。</t>
    <rPh sb="1" eb="3">
      <t>コンジ</t>
    </rPh>
    <rPh sb="3" eb="5">
      <t>モウシコミ</t>
    </rPh>
    <rPh sb="10" eb="12">
      <t>カリイレ</t>
    </rPh>
    <rPh sb="12" eb="15">
      <t>モウシコミショ</t>
    </rPh>
    <rPh sb="16" eb="17">
      <t>オヨ</t>
    </rPh>
    <rPh sb="19" eb="21">
      <t>テンプ</t>
    </rPh>
    <rPh sb="21" eb="23">
      <t>ショルイ</t>
    </rPh>
    <rPh sb="30" eb="32">
      <t>ジジツ</t>
    </rPh>
    <rPh sb="33" eb="35">
      <t>ソウイ</t>
    </rPh>
    <rPh sb="42" eb="43">
      <t>チカイ</t>
    </rPh>
    <rPh sb="43" eb="44">
      <t>ヤク</t>
    </rPh>
    <phoneticPr fontId="21"/>
  </si>
  <si>
    <t>お客様の情報　※住所等は、印鑑証明書記載のとおりご記入ください</t>
    <rPh sb="1" eb="3">
      <t>キャクサマ</t>
    </rPh>
    <rPh sb="4" eb="6">
      <t>ジョウホウ</t>
    </rPh>
    <rPh sb="8" eb="10">
      <t>ジュウショ</t>
    </rPh>
    <rPh sb="10" eb="11">
      <t>トウ</t>
    </rPh>
    <rPh sb="13" eb="15">
      <t>インカン</t>
    </rPh>
    <rPh sb="15" eb="18">
      <t>ショウメイショ</t>
    </rPh>
    <rPh sb="18" eb="20">
      <t>キサイ</t>
    </rPh>
    <rPh sb="25" eb="27">
      <t>キニュウ</t>
    </rPh>
    <phoneticPr fontId="21"/>
  </si>
  <si>
    <t>(ふりがな)
氏名/法人名</t>
    <rPh sb="7" eb="9">
      <t>シメイ</t>
    </rPh>
    <rPh sb="10" eb="12">
      <t>ホウジン</t>
    </rPh>
    <rPh sb="12" eb="13">
      <t>メイ</t>
    </rPh>
    <phoneticPr fontId="21"/>
  </si>
  <si>
    <t>(ふりがな)
法人代表者氏名</t>
    <rPh sb="7" eb="9">
      <t>ホウジン</t>
    </rPh>
    <rPh sb="9" eb="12">
      <t>ダイヒョウシャ</t>
    </rPh>
    <rPh sb="12" eb="14">
      <t>シメイ</t>
    </rPh>
    <phoneticPr fontId="21"/>
  </si>
  <si>
    <t>(ふりがな)
住所/所在地</t>
    <rPh sb="7" eb="9">
      <t>ジュウショ</t>
    </rPh>
    <rPh sb="10" eb="13">
      <t>ショザイチ</t>
    </rPh>
    <phoneticPr fontId="21"/>
  </si>
  <si>
    <t>事務担当者　※役員または従業員に限ります</t>
    <rPh sb="0" eb="2">
      <t>ジム</t>
    </rPh>
    <rPh sb="2" eb="4">
      <t>タントウ</t>
    </rPh>
    <rPh sb="4" eb="5">
      <t>シャ</t>
    </rPh>
    <rPh sb="7" eb="9">
      <t>ヤクイン</t>
    </rPh>
    <rPh sb="12" eb="15">
      <t>ジュウギョウイン</t>
    </rPh>
    <rPh sb="16" eb="17">
      <t>カギ</t>
    </rPh>
    <phoneticPr fontId="21"/>
  </si>
  <si>
    <t>施設の情報　※複数施設の場合施設ごとに借入申込書を作成してください</t>
    <rPh sb="0" eb="2">
      <t>シセツ</t>
    </rPh>
    <rPh sb="3" eb="5">
      <t>ジョウホウ</t>
    </rPh>
    <rPh sb="7" eb="9">
      <t>フクスウ</t>
    </rPh>
    <rPh sb="9" eb="11">
      <t>シセツ</t>
    </rPh>
    <rPh sb="12" eb="14">
      <t>バアイ</t>
    </rPh>
    <rPh sb="14" eb="16">
      <t>シセツ</t>
    </rPh>
    <rPh sb="19" eb="21">
      <t>カリイレ</t>
    </rPh>
    <rPh sb="21" eb="24">
      <t>モウシコミショ</t>
    </rPh>
    <rPh sb="25" eb="27">
      <t>サクセイ</t>
    </rPh>
    <phoneticPr fontId="21"/>
  </si>
  <si>
    <t>借入申込内容　※借入申込金額は提出書類２の「ご融資額の目安」を基にご記入ください</t>
    <rPh sb="0" eb="2">
      <t>カリイレ</t>
    </rPh>
    <rPh sb="2" eb="4">
      <t>モウシコミ</t>
    </rPh>
    <rPh sb="4" eb="6">
      <t>ナイヨウ</t>
    </rPh>
    <rPh sb="8" eb="10">
      <t>カリイレ</t>
    </rPh>
    <rPh sb="10" eb="12">
      <t>モウシコミ</t>
    </rPh>
    <rPh sb="12" eb="14">
      <t>キンガク</t>
    </rPh>
    <rPh sb="15" eb="17">
      <t>テイシュツ</t>
    </rPh>
    <rPh sb="17" eb="19">
      <t>ショルイ</t>
    </rPh>
    <rPh sb="23" eb="25">
      <t>ユウシ</t>
    </rPh>
    <rPh sb="25" eb="26">
      <t>ガク</t>
    </rPh>
    <rPh sb="27" eb="29">
      <t>メヤス</t>
    </rPh>
    <rPh sb="31" eb="32">
      <t>モト</t>
    </rPh>
    <rPh sb="34" eb="36">
      <t>キニュウ</t>
    </rPh>
    <phoneticPr fontId="21"/>
  </si>
  <si>
    <t>診療報酬
債権等月額</t>
    <rPh sb="0" eb="2">
      <t>シンリョウ</t>
    </rPh>
    <rPh sb="2" eb="4">
      <t>ホウシュウ</t>
    </rPh>
    <rPh sb="5" eb="7">
      <t>サイケン</t>
    </rPh>
    <rPh sb="7" eb="8">
      <t>トウ</t>
    </rPh>
    <rPh sb="8" eb="10">
      <t>ゲツガク</t>
    </rPh>
    <phoneticPr fontId="21"/>
  </si>
  <si>
    <t>診療(介護)報酬債権担保を
利用される場合のみ記載</t>
    <rPh sb="14" eb="16">
      <t>リヨウ</t>
    </rPh>
    <rPh sb="19" eb="21">
      <t>バアイ</t>
    </rPh>
    <rPh sb="23" eb="25">
      <t>キサイ</t>
    </rPh>
    <phoneticPr fontId="21"/>
  </si>
  <si>
    <t>２．直近決算期末以降における新規の借入金の状況（今次借入申込分は除く）</t>
    <phoneticPr fontId="21"/>
  </si>
  <si>
    <t>また、以下の書類につきましては、別添ファイルの必要事項に入力・自署・押印の上、印刷後、当機構宛ご郵送ください。</t>
    <rPh sb="3" eb="5">
      <t>イカ</t>
    </rPh>
    <rPh sb="6" eb="8">
      <t>ショルイ</t>
    </rPh>
    <rPh sb="16" eb="18">
      <t>ベッテン</t>
    </rPh>
    <rPh sb="23" eb="25">
      <t>ヒツヨウ</t>
    </rPh>
    <rPh sb="25" eb="27">
      <t>ジコウ</t>
    </rPh>
    <rPh sb="28" eb="30">
      <t>ニュウリョク</t>
    </rPh>
    <rPh sb="31" eb="33">
      <t>ジショ</t>
    </rPh>
    <rPh sb="34" eb="36">
      <t>オウイン</t>
    </rPh>
    <rPh sb="37" eb="38">
      <t>ウエ</t>
    </rPh>
    <rPh sb="39" eb="41">
      <t>インサツ</t>
    </rPh>
    <rPh sb="41" eb="42">
      <t>ゴ</t>
    </rPh>
    <rPh sb="43" eb="44">
      <t>トウ</t>
    </rPh>
    <rPh sb="44" eb="46">
      <t>キコウ</t>
    </rPh>
    <rPh sb="46" eb="47">
      <t>アテ</t>
    </rPh>
    <rPh sb="48" eb="50">
      <t>ユウソウ</t>
    </rPh>
    <phoneticPr fontId="21"/>
  </si>
  <si>
    <t>STEP 6</t>
    <phoneticPr fontId="21"/>
  </si>
  <si>
    <r>
      <rPr>
        <b/>
        <sz val="11"/>
        <color rgb="FF0070C0"/>
        <rFont val="メイリオ"/>
        <family val="3"/>
        <charset val="128"/>
      </rPr>
      <t>(事務担当者様がいる場合)</t>
    </r>
    <r>
      <rPr>
        <sz val="11"/>
        <color indexed="8"/>
        <rFont val="メイリオ"/>
        <family val="3"/>
        <charset val="128"/>
      </rPr>
      <t xml:space="preserve">
　電話番号</t>
    </r>
    <rPh sb="1" eb="3">
      <t>ジム</t>
    </rPh>
    <rPh sb="3" eb="7">
      <t>タントウシャサマ</t>
    </rPh>
    <rPh sb="10" eb="12">
      <t>バアイ</t>
    </rPh>
    <rPh sb="15" eb="17">
      <t>デンワ</t>
    </rPh>
    <rPh sb="17" eb="19">
      <t>バンゴウ</t>
    </rPh>
    <phoneticPr fontId="21"/>
  </si>
  <si>
    <r>
      <rPr>
        <b/>
        <sz val="11"/>
        <color rgb="FFFF0000"/>
        <rFont val="メイリオ"/>
        <family val="3"/>
        <charset val="128"/>
      </rPr>
      <t>(お客様確認メッセージ)</t>
    </r>
    <r>
      <rPr>
        <sz val="11"/>
        <rFont val="メイリオ"/>
        <family val="3"/>
        <charset val="128"/>
      </rPr>
      <t xml:space="preserve">
　月額元金返済額の目安(万円)</t>
    </r>
    <rPh sb="2" eb="4">
      <t>キャクサマ</t>
    </rPh>
    <rPh sb="4" eb="6">
      <t>カクニン</t>
    </rPh>
    <rPh sb="14" eb="16">
      <t>ゲツガク</t>
    </rPh>
    <rPh sb="16" eb="18">
      <t>ガンキン</t>
    </rPh>
    <rPh sb="18" eb="20">
      <t>ヘンサイ</t>
    </rPh>
    <rPh sb="20" eb="21">
      <t>ガク</t>
    </rPh>
    <rPh sb="22" eb="24">
      <t>メヤス</t>
    </rPh>
    <phoneticPr fontId="21"/>
  </si>
  <si>
    <t>「07_既往借入金の状況表」シートに移動して入力をお願いします</t>
    <phoneticPr fontId="21"/>
  </si>
  <si>
    <t>（連帯保証人をお立てになる場合）「連帯保証人承諾書」</t>
    <phoneticPr fontId="21"/>
  </si>
  <si>
    <t>（有担保貸付をご利用される場合）「敷地・建物・担保予定の状況」</t>
    <rPh sb="13" eb="15">
      <t>バアイ</t>
    </rPh>
    <phoneticPr fontId="21"/>
  </si>
  <si>
    <t>60,000千円超可能施設</t>
    <rPh sb="6" eb="8">
      <t>センエン</t>
    </rPh>
    <rPh sb="8" eb="9">
      <t>コ</t>
    </rPh>
    <rPh sb="9" eb="11">
      <t>カノウ</t>
    </rPh>
    <rPh sb="11" eb="13">
      <t>シセツ</t>
    </rPh>
    <phoneticPr fontId="21"/>
  </si>
  <si>
    <t>養護老人ホーム（一般）</t>
  </si>
  <si>
    <t>婦人保護施設</t>
  </si>
  <si>
    <t>居宅介護事業</t>
  </si>
  <si>
    <t>救護施設</t>
  </si>
  <si>
    <t>0201</t>
  </si>
  <si>
    <t>養護老人ホーム（盲）</t>
  </si>
  <si>
    <t>児童養護施設</t>
    <rPh sb="0" eb="2">
      <t>ジドウ</t>
    </rPh>
    <phoneticPr fontId="21"/>
  </si>
  <si>
    <t>移動支援事業</t>
  </si>
  <si>
    <t>更生施設</t>
  </si>
  <si>
    <t>0202</t>
  </si>
  <si>
    <t>特別養護老人ホーム（従来型）</t>
    <rPh sb="10" eb="13">
      <t>ジュウライガタ</t>
    </rPh>
    <phoneticPr fontId="21"/>
  </si>
  <si>
    <t>その他の児童館</t>
  </si>
  <si>
    <t>医療型特定短期入所施設</t>
    <phoneticPr fontId="97"/>
  </si>
  <si>
    <t>医療保護施設</t>
  </si>
  <si>
    <t>0203</t>
  </si>
  <si>
    <t>軽費老人ホームＡ型</t>
  </si>
  <si>
    <t>医療型児童発達支援事業</t>
  </si>
  <si>
    <t>介助犬訓練事業</t>
  </si>
  <si>
    <t>授産施設</t>
  </si>
  <si>
    <t>0289</t>
  </si>
  <si>
    <t>特別養護老人ホーム（ユニット型）</t>
  </si>
  <si>
    <t>軽費老人ホームＢ型</t>
  </si>
  <si>
    <t>医療型障害児入所施設</t>
  </si>
  <si>
    <t>共同生活援助事業</t>
  </si>
  <si>
    <t>社会事業授産施設</t>
  </si>
  <si>
    <t>0204</t>
  </si>
  <si>
    <t>軽費老人ホーム（ケアハウス・単独）</t>
  </si>
  <si>
    <t>一時預かり事業</t>
  </si>
  <si>
    <t>行動援護事業</t>
  </si>
  <si>
    <t>宿所提供施設</t>
  </si>
  <si>
    <t>0205</t>
  </si>
  <si>
    <t>老人短期入所施設</t>
  </si>
  <si>
    <t>企業主導型保育事業</t>
  </si>
  <si>
    <t>施設入所支援事業</t>
  </si>
  <si>
    <t>隣保館</t>
  </si>
  <si>
    <t>0206</t>
  </si>
  <si>
    <t>訪問介護</t>
  </si>
  <si>
    <t>子育て援助活動支援事業</t>
  </si>
  <si>
    <t>視聴覚障害者情報提供施設</t>
  </si>
  <si>
    <t>更生保護施設</t>
  </si>
  <si>
    <t>0912</t>
  </si>
  <si>
    <t>定期巡回・随時対応型訪問介護看護</t>
  </si>
  <si>
    <t>子育て短期支援事業</t>
  </si>
  <si>
    <t>自立訓練事業</t>
  </si>
  <si>
    <t>助葬事業</t>
  </si>
  <si>
    <t>0101</t>
  </si>
  <si>
    <t>夜間対応型訪問介護</t>
  </si>
  <si>
    <t>児童センター</t>
  </si>
  <si>
    <t>自立生活援助事業</t>
  </si>
  <si>
    <t>地域福祉センターＡ</t>
  </si>
  <si>
    <t>0102</t>
  </si>
  <si>
    <t>訪問入浴介護</t>
  </si>
  <si>
    <t>児童家庭支援センター</t>
  </si>
  <si>
    <t>就労移行支援事業</t>
  </si>
  <si>
    <t>地域福祉センターＢ</t>
  </si>
  <si>
    <t>0105</t>
  </si>
  <si>
    <t>宿所提供施設（生保）</t>
  </si>
  <si>
    <t>児童自立支援施設</t>
  </si>
  <si>
    <t>就労継続支援事業</t>
  </si>
  <si>
    <t>総合社会福祉センター（１万未満）</t>
  </si>
  <si>
    <t>1002</t>
  </si>
  <si>
    <t>老人デイサービスセンター</t>
    <phoneticPr fontId="21"/>
  </si>
  <si>
    <t>児童自立生活援助事業</t>
  </si>
  <si>
    <t>就労定着支援事業</t>
  </si>
  <si>
    <t>総合社会福祉センター（１万以上）</t>
  </si>
  <si>
    <t>0401</t>
  </si>
  <si>
    <t>老人デイサービスセンター（地域密着型）</t>
    <rPh sb="13" eb="15">
      <t>チイキ</t>
    </rPh>
    <rPh sb="15" eb="17">
      <t>ミッチャク</t>
    </rPh>
    <phoneticPr fontId="21"/>
  </si>
  <si>
    <t>児童相談事業</t>
  </si>
  <si>
    <t>重度障害者等包括支援事業</t>
  </si>
  <si>
    <t>総合社会福祉センター（３万以上）</t>
  </si>
  <si>
    <t>0502</t>
  </si>
  <si>
    <t>乳児院</t>
  </si>
  <si>
    <t>小規模多機能型居宅介護事業</t>
  </si>
  <si>
    <t>児童短期入所事業</t>
  </si>
  <si>
    <t>重度訪問介護事業</t>
  </si>
  <si>
    <t>総合社会福祉センター（１０万以上）</t>
  </si>
  <si>
    <t>0503</t>
  </si>
  <si>
    <t>母子生活支援施設</t>
  </si>
  <si>
    <t>認知症対応型デイサービスセンター</t>
  </si>
  <si>
    <t>児童発達支援事業</t>
  </si>
  <si>
    <t>身体障害者福祉センターＡ型</t>
  </si>
  <si>
    <t>認定生活困窮者就労訓練事業</t>
  </si>
  <si>
    <t>0505</t>
  </si>
  <si>
    <t>複合型サービス福祉事業（看護小規模多機能）</t>
    <rPh sb="12" eb="14">
      <t>カンゴ</t>
    </rPh>
    <rPh sb="14" eb="17">
      <t>ショウキボ</t>
    </rPh>
    <rPh sb="17" eb="20">
      <t>タキノウ</t>
    </rPh>
    <phoneticPr fontId="21"/>
  </si>
  <si>
    <t>助産施設</t>
  </si>
  <si>
    <t>身体障害者福祉センターＢ型</t>
  </si>
  <si>
    <t>0519</t>
  </si>
  <si>
    <t>認知症高齢者グループホーム</t>
  </si>
  <si>
    <t>小規模住居型児童養育事業</t>
  </si>
  <si>
    <t>生活介護事業</t>
  </si>
  <si>
    <t>0547</t>
  </si>
  <si>
    <t>福祉型障害児入所施設</t>
  </si>
  <si>
    <t>福祉用具販売事業</t>
  </si>
  <si>
    <t>小規模保育事業</t>
  </si>
  <si>
    <t>相談支援事業</t>
  </si>
  <si>
    <t>0548</t>
  </si>
  <si>
    <t>福祉用具貸与事業</t>
    <rPh sb="4" eb="6">
      <t>タイヨ</t>
    </rPh>
    <phoneticPr fontId="21"/>
  </si>
  <si>
    <t>小型児童館</t>
  </si>
  <si>
    <t>短期入所事業</t>
  </si>
  <si>
    <t>大型児童館Ａ型</t>
  </si>
  <si>
    <t>地域活動支援センター</t>
  </si>
  <si>
    <t>大型児童館Ｂ型</t>
  </si>
  <si>
    <t>聴覚障害者情報提供施設</t>
  </si>
  <si>
    <t>大型児童館Ｃ型</t>
  </si>
  <si>
    <t>点字出版施設</t>
  </si>
  <si>
    <t>地域子育て支援拠点事業</t>
  </si>
  <si>
    <t>点字図書館</t>
  </si>
  <si>
    <t>同行援護事業</t>
  </si>
  <si>
    <t>乳児家庭全戸訪問事業</t>
  </si>
  <si>
    <t>福祉ホーム</t>
  </si>
  <si>
    <t>病児保育事業</t>
  </si>
  <si>
    <t>補装具製作施設</t>
  </si>
  <si>
    <t>盲導犬訓練施設</t>
  </si>
  <si>
    <t>保育所</t>
  </si>
  <si>
    <t>保育所等訪問支援事業</t>
  </si>
  <si>
    <t>母子・父子休養ホーム</t>
    <rPh sb="3" eb="5">
      <t>フシ</t>
    </rPh>
    <phoneticPr fontId="21"/>
  </si>
  <si>
    <t>母子・父子福祉センター</t>
    <rPh sb="3" eb="5">
      <t>フシ</t>
    </rPh>
    <phoneticPr fontId="21"/>
  </si>
  <si>
    <t>放課後児童健全育成事業</t>
  </si>
  <si>
    <t>放課後等デイサービス事業</t>
  </si>
  <si>
    <t>幼保連携型認定こども園</t>
  </si>
  <si>
    <t>養育支援訪問事業</t>
  </si>
  <si>
    <t>病院</t>
    <rPh sb="0" eb="2">
      <t>ビョウイン</t>
    </rPh>
    <phoneticPr fontId="21"/>
  </si>
  <si>
    <t>有床診療所（一般）</t>
    <rPh sb="0" eb="5">
      <t>ユウショウシンリョウジョ</t>
    </rPh>
    <rPh sb="6" eb="8">
      <t>イッパン</t>
    </rPh>
    <phoneticPr fontId="21"/>
  </si>
  <si>
    <t>無床診療所（一般）</t>
    <rPh sb="0" eb="2">
      <t>ムショウ</t>
    </rPh>
    <rPh sb="2" eb="5">
      <t>シンリョウジョ</t>
    </rPh>
    <rPh sb="6" eb="8">
      <t>イッパン</t>
    </rPh>
    <phoneticPr fontId="21"/>
  </si>
  <si>
    <t>歯科診療所</t>
    <rPh sb="0" eb="5">
      <t>シカシンリョウジョ</t>
    </rPh>
    <phoneticPr fontId="21"/>
  </si>
  <si>
    <t>介護医療院</t>
    <rPh sb="0" eb="5">
      <t>カイゴイリョウイン</t>
    </rPh>
    <phoneticPr fontId="21"/>
  </si>
  <si>
    <t>介護老人保健施設</t>
    <rPh sb="0" eb="8">
      <t>カイゴロウジンホケンシセツ</t>
    </rPh>
    <phoneticPr fontId="21"/>
  </si>
  <si>
    <t>助産所</t>
    <rPh sb="0" eb="3">
      <t>ジョサンジョ</t>
    </rPh>
    <phoneticPr fontId="21"/>
  </si>
  <si>
    <t>指定訪問看護事業所</t>
    <rPh sb="0" eb="2">
      <t>シテイ</t>
    </rPh>
    <rPh sb="2" eb="4">
      <t>ホウモン</t>
    </rPh>
    <rPh sb="4" eb="6">
      <t>カンゴ</t>
    </rPh>
    <rPh sb="6" eb="9">
      <t>ジギョウショ</t>
    </rPh>
    <phoneticPr fontId="21"/>
  </si>
  <si>
    <t>医療従事者養成施設</t>
    <rPh sb="0" eb="9">
      <t>イリョウジュウジシャヨウセイシセツ</t>
    </rPh>
    <phoneticPr fontId="21"/>
  </si>
  <si>
    <t>プルダウンメニューからお選びください</t>
    <phoneticPr fontId="21"/>
  </si>
  <si>
    <t>病床等がある施設は病床数等を記載してください
通所介護、放課後等デイサービス、就労継続支援などの通所施設や、特別養護老人ホーム、軽費老人ホームなどの入所施設等定員がある施設は、行政からの指定や許認可を受けている定員を記載してください</t>
    <rPh sb="0" eb="2">
      <t>ビョウショウ</t>
    </rPh>
    <rPh sb="2" eb="3">
      <t>トウ</t>
    </rPh>
    <rPh sb="6" eb="8">
      <t>シセツ</t>
    </rPh>
    <rPh sb="9" eb="12">
      <t>ビョウショウスウ</t>
    </rPh>
    <rPh sb="12" eb="13">
      <t>トウ</t>
    </rPh>
    <rPh sb="14" eb="16">
      <t>キサイ</t>
    </rPh>
    <phoneticPr fontId="21"/>
  </si>
  <si>
    <t>法人の場合）いりょうほうじん　●●かい
個人の場合）かみや　たろう</t>
    <rPh sb="0" eb="2">
      <t>ホウジン</t>
    </rPh>
    <rPh sb="3" eb="5">
      <t>バアイ</t>
    </rPh>
    <rPh sb="20" eb="22">
      <t>コジン</t>
    </rPh>
    <rPh sb="23" eb="25">
      <t>バアイ</t>
    </rPh>
    <phoneticPr fontId="21"/>
  </si>
  <si>
    <r>
      <t>日中、ご連絡が取れる電話番号を</t>
    </r>
    <r>
      <rPr>
        <u/>
        <sz val="11"/>
        <color rgb="FF000000"/>
        <rFont val="メイリオ"/>
        <family val="3"/>
        <charset val="128"/>
      </rPr>
      <t>ハイフンあり</t>
    </r>
    <r>
      <rPr>
        <sz val="11"/>
        <color indexed="8"/>
        <rFont val="メイリオ"/>
        <family val="3"/>
        <charset val="128"/>
      </rPr>
      <t>でご記入ください</t>
    </r>
    <rPh sb="0" eb="2">
      <t>ニッチュウ</t>
    </rPh>
    <rPh sb="4" eb="6">
      <t>レンラク</t>
    </rPh>
    <rPh sb="7" eb="8">
      <t>ト</t>
    </rPh>
    <rPh sb="10" eb="12">
      <t>デンワ</t>
    </rPh>
    <rPh sb="12" eb="14">
      <t>バンゴウ</t>
    </rPh>
    <rPh sb="23" eb="25">
      <t>キニュウ</t>
    </rPh>
    <phoneticPr fontId="21"/>
  </si>
  <si>
    <t>医療貸付</t>
    <rPh sb="0" eb="2">
      <t>イリョウ</t>
    </rPh>
    <rPh sb="2" eb="4">
      <t>カシツケ</t>
    </rPh>
    <phoneticPr fontId="21"/>
  </si>
  <si>
    <t>福祉貸付_高齢者福祉分野</t>
    <rPh sb="0" eb="2">
      <t>フクシ</t>
    </rPh>
    <rPh sb="2" eb="4">
      <t>カシツケ</t>
    </rPh>
    <rPh sb="5" eb="8">
      <t>コウレイシャ</t>
    </rPh>
    <rPh sb="8" eb="10">
      <t>フクシ</t>
    </rPh>
    <rPh sb="10" eb="12">
      <t>ブンヤ</t>
    </rPh>
    <phoneticPr fontId="21"/>
  </si>
  <si>
    <t>福祉貸付_児童福祉分野及び母子・父子福祉分野</t>
    <rPh sb="0" eb="2">
      <t>フクシ</t>
    </rPh>
    <rPh sb="2" eb="4">
      <t>カシツケ</t>
    </rPh>
    <phoneticPr fontId="21"/>
  </si>
  <si>
    <t>福祉貸付_障害者福祉分野</t>
    <rPh sb="0" eb="2">
      <t>フクシ</t>
    </rPh>
    <rPh sb="2" eb="4">
      <t>カシツケ</t>
    </rPh>
    <phoneticPr fontId="21"/>
  </si>
  <si>
    <t>福祉貸付_生活保護・その他分野</t>
    <rPh sb="0" eb="2">
      <t>フクシ</t>
    </rPh>
    <rPh sb="2" eb="4">
      <t>カシツケ</t>
    </rPh>
    <phoneticPr fontId="21"/>
  </si>
  <si>
    <t>医療貸付or福祉貸付
※福祉貸付の場合は、該当する施設の分野の項目をお選びください</t>
    <rPh sb="0" eb="2">
      <t>イリョウ</t>
    </rPh>
    <rPh sb="2" eb="4">
      <t>カシツケ</t>
    </rPh>
    <rPh sb="6" eb="8">
      <t>フクシ</t>
    </rPh>
    <rPh sb="8" eb="10">
      <t>カシツケ</t>
    </rPh>
    <rPh sb="12" eb="14">
      <t>フクシ</t>
    </rPh>
    <rPh sb="14" eb="16">
      <t>カシツケ</t>
    </rPh>
    <rPh sb="17" eb="19">
      <t>バアイ</t>
    </rPh>
    <rPh sb="21" eb="23">
      <t>ガイトウ</t>
    </rPh>
    <rPh sb="25" eb="27">
      <t>シセツ</t>
    </rPh>
    <rPh sb="28" eb="30">
      <t>ブンヤ</t>
    </rPh>
    <rPh sb="31" eb="33">
      <t>コウモク</t>
    </rPh>
    <rPh sb="35" eb="36">
      <t>エラ</t>
    </rPh>
    <phoneticPr fontId="21"/>
  </si>
  <si>
    <t>施設の病床(定員)数等</t>
    <rPh sb="0" eb="2">
      <t>シセツ</t>
    </rPh>
    <rPh sb="3" eb="5">
      <t>ビョウショウ</t>
    </rPh>
    <rPh sb="6" eb="8">
      <t>テイイン</t>
    </rPh>
    <rPh sb="9" eb="10">
      <t>スウ</t>
    </rPh>
    <rPh sb="10" eb="11">
      <t>トウ</t>
    </rPh>
    <phoneticPr fontId="21"/>
  </si>
  <si>
    <t>機構使用欄</t>
    <phoneticPr fontId="21"/>
  </si>
  <si>
    <t>運転資金</t>
    <rPh sb="0" eb="2">
      <t>ウンテン</t>
    </rPh>
    <rPh sb="2" eb="4">
      <t>シキン</t>
    </rPh>
    <phoneticPr fontId="21"/>
  </si>
  <si>
    <t>経営資金</t>
    <rPh sb="0" eb="2">
      <t>ケイエイ</t>
    </rPh>
    <rPh sb="2" eb="4">
      <t>シキン</t>
    </rPh>
    <phoneticPr fontId="21"/>
  </si>
  <si>
    <t>事業収益</t>
    <rPh sb="0" eb="2">
      <t>ジギョウ</t>
    </rPh>
    <rPh sb="2" eb="4">
      <t>シュウエキ</t>
    </rPh>
    <phoneticPr fontId="21"/>
  </si>
  <si>
    <t>事業外収益</t>
    <rPh sb="0" eb="2">
      <t>ジギョウ</t>
    </rPh>
    <rPh sb="2" eb="3">
      <t>ガイ</t>
    </rPh>
    <rPh sb="3" eb="5">
      <t>シュウエキ</t>
    </rPh>
    <phoneticPr fontId="21"/>
  </si>
  <si>
    <t>事業費用</t>
    <rPh sb="0" eb="2">
      <t>ジギョウ</t>
    </rPh>
    <rPh sb="2" eb="3">
      <t>ヒ</t>
    </rPh>
    <rPh sb="3" eb="4">
      <t>ヨウ</t>
    </rPh>
    <phoneticPr fontId="21"/>
  </si>
  <si>
    <t>事業外費用</t>
    <rPh sb="0" eb="2">
      <t>ジギョウ</t>
    </rPh>
    <rPh sb="2" eb="3">
      <t>ガイ</t>
    </rPh>
    <rPh sb="3" eb="5">
      <t>ヒヨウ</t>
    </rPh>
    <phoneticPr fontId="21"/>
  </si>
  <si>
    <t>経常収益
【Ａ】</t>
    <rPh sb="0" eb="2">
      <t>ケイジョウ</t>
    </rPh>
    <rPh sb="2" eb="4">
      <t>シュウエキ</t>
    </rPh>
    <phoneticPr fontId="21"/>
  </si>
  <si>
    <t>経常費用
【Ｂ】</t>
    <rPh sb="0" eb="2">
      <t>ケイジョウ</t>
    </rPh>
    <rPh sb="2" eb="4">
      <t>ヒヨウ</t>
    </rPh>
    <phoneticPr fontId="21"/>
  </si>
  <si>
    <t>（単位：円）</t>
  </si>
  <si>
    <t>経常利益
【Ａ－Ｂ】</t>
    <rPh sb="0" eb="4">
      <t>ケイジョウリエキ</t>
    </rPh>
    <phoneticPr fontId="21"/>
  </si>
  <si>
    <t>判定⇒</t>
    <rPh sb="0" eb="2">
      <t>ハンテイ</t>
    </rPh>
    <phoneticPr fontId="21"/>
  </si>
  <si>
    <t>（1）事業費用計（円）</t>
    <rPh sb="3" eb="5">
      <t>ジギョウ</t>
    </rPh>
    <rPh sb="5" eb="7">
      <t>ヒヨウ</t>
    </rPh>
    <rPh sb="7" eb="8">
      <t>ケイ</t>
    </rPh>
    <rPh sb="9" eb="10">
      <t>エン</t>
    </rPh>
    <phoneticPr fontId="21"/>
  </si>
  <si>
    <t>①物価高騰の影響を
受けた月</t>
    <phoneticPr fontId="21"/>
  </si>
  <si>
    <t>②前年(又は前々年)の
同月</t>
    <rPh sb="4" eb="5">
      <t>マタ</t>
    </rPh>
    <rPh sb="6" eb="7">
      <t>ゼン</t>
    </rPh>
    <rPh sb="8" eb="9">
      <t>ネン</t>
    </rPh>
    <phoneticPr fontId="21"/>
  </si>
  <si>
    <t>対前年(又は前々年)
同月比
（Ｂ÷Ａ）</t>
    <rPh sb="0" eb="1">
      <t>タイ</t>
    </rPh>
    <rPh sb="1" eb="3">
      <t>ゼンネン</t>
    </rPh>
    <rPh sb="4" eb="5">
      <t>マタ</t>
    </rPh>
    <rPh sb="6" eb="7">
      <t>ゼン</t>
    </rPh>
    <rPh sb="8" eb="9">
      <t>ネン</t>
    </rPh>
    <rPh sb="11" eb="13">
      <t>ドウゲツ</t>
    </rPh>
    <rPh sb="13" eb="14">
      <t>ヒ</t>
    </rPh>
    <phoneticPr fontId="21"/>
  </si>
  <si>
    <t>②前年(又は前々年)の同月</t>
    <rPh sb="1" eb="3">
      <t>ゼンネン</t>
    </rPh>
    <rPh sb="4" eb="5">
      <t>マタ</t>
    </rPh>
    <rPh sb="6" eb="8">
      <t>マエマエ</t>
    </rPh>
    <rPh sb="8" eb="9">
      <t>ドシ</t>
    </rPh>
    <rPh sb="11" eb="13">
      <t>ドウゲツ</t>
    </rPh>
    <phoneticPr fontId="21"/>
  </si>
  <si>
    <t>差（①－②）</t>
    <rPh sb="0" eb="1">
      <t>サ</t>
    </rPh>
    <phoneticPr fontId="21"/>
  </si>
  <si>
    <t>要件1
※必須</t>
    <rPh sb="0" eb="2">
      <t>ヨウケン</t>
    </rPh>
    <phoneticPr fontId="21"/>
  </si>
  <si>
    <t>要件2
※必須</t>
    <rPh sb="0" eb="2">
      <t>ヨウケン</t>
    </rPh>
    <phoneticPr fontId="21"/>
  </si>
  <si>
    <t>今次借入申込事業・施設において、物価高騰により費用が増加しているか？</t>
    <rPh sb="16" eb="20">
      <t>ブッカコウトウ</t>
    </rPh>
    <rPh sb="23" eb="25">
      <t>ヒヨウ</t>
    </rPh>
    <rPh sb="26" eb="28">
      <t>ゾウカ</t>
    </rPh>
    <phoneticPr fontId="21"/>
  </si>
  <si>
    <t>前年</t>
    <rPh sb="0" eb="2">
      <t>ゼンネン</t>
    </rPh>
    <phoneticPr fontId="21"/>
  </si>
  <si>
    <t>対比対象年</t>
    <rPh sb="0" eb="2">
      <t>タイヒ</t>
    </rPh>
    <rPh sb="2" eb="4">
      <t>タイショウ</t>
    </rPh>
    <rPh sb="4" eb="5">
      <t>ネン</t>
    </rPh>
    <phoneticPr fontId="21"/>
  </si>
  <si>
    <t>前々年</t>
    <rPh sb="0" eb="2">
      <t>マエマエ</t>
    </rPh>
    <rPh sb="2" eb="3">
      <t>ドシ</t>
    </rPh>
    <phoneticPr fontId="21"/>
  </si>
  <si>
    <t>③費用増額幅
（Ａ－Ｂ）</t>
    <rPh sb="1" eb="3">
      <t>ヒヨウ</t>
    </rPh>
    <rPh sb="3" eb="5">
      <t>ゾウガク</t>
    </rPh>
    <rPh sb="5" eb="6">
      <t>ハバ</t>
    </rPh>
    <phoneticPr fontId="21"/>
  </si>
  <si>
    <t>融資希望額
※必須</t>
    <rPh sb="0" eb="2">
      <t>ユウシ</t>
    </rPh>
    <rPh sb="2" eb="4">
      <t>キボウ</t>
    </rPh>
    <rPh sb="4" eb="5">
      <t>ガク</t>
    </rPh>
    <rPh sb="7" eb="9">
      <t>ヒッス</t>
    </rPh>
    <phoneticPr fontId="21"/>
  </si>
  <si>
    <t>費用増加額の24倍</t>
    <rPh sb="0" eb="2">
      <t>ヒヨウ</t>
    </rPh>
    <rPh sb="2" eb="4">
      <t>ゾウカ</t>
    </rPh>
    <rPh sb="4" eb="5">
      <t>ガク</t>
    </rPh>
    <rPh sb="8" eb="9">
      <t>バイ</t>
    </rPh>
    <phoneticPr fontId="21"/>
  </si>
  <si>
    <t>施設上限額</t>
    <rPh sb="0" eb="2">
      <t>シセツ</t>
    </rPh>
    <rPh sb="2" eb="5">
      <t>ジョウゲンガク</t>
    </rPh>
    <phoneticPr fontId="21"/>
  </si>
  <si>
    <t>上限500万円</t>
    <rPh sb="0" eb="2">
      <t>ジョウゲン</t>
    </rPh>
    <rPh sb="5" eb="7">
      <t>マンエン</t>
    </rPh>
    <phoneticPr fontId="21"/>
  </si>
  <si>
    <t>ご融資の上限目安を参考に、借入申込金額をご記入ください。</t>
    <rPh sb="1" eb="3">
      <t>ユウシ</t>
    </rPh>
    <rPh sb="4" eb="6">
      <t>ジョウゲン</t>
    </rPh>
    <rPh sb="6" eb="8">
      <t>メヤス</t>
    </rPh>
    <rPh sb="9" eb="11">
      <t>サンコウ</t>
    </rPh>
    <rPh sb="13" eb="15">
      <t>カリイレ</t>
    </rPh>
    <rPh sb="15" eb="17">
      <t>モウシコミ</t>
    </rPh>
    <rPh sb="17" eb="19">
      <t>キンガク</t>
    </rPh>
    <rPh sb="21" eb="23">
      <t>キニュウ</t>
    </rPh>
    <phoneticPr fontId="21"/>
  </si>
  <si>
    <t>（無担保の場合）</t>
    <rPh sb="1" eb="4">
      <t>ムタンポ</t>
    </rPh>
    <rPh sb="5" eb="7">
      <t>バアイ</t>
    </rPh>
    <phoneticPr fontId="21"/>
  </si>
  <si>
    <t>申込予定施設</t>
    <rPh sb="0" eb="2">
      <t>モウシコミ</t>
    </rPh>
    <rPh sb="2" eb="4">
      <t>ヨテイ</t>
    </rPh>
    <rPh sb="4" eb="6">
      <t>シセツ</t>
    </rPh>
    <phoneticPr fontId="21"/>
  </si>
  <si>
    <t>福祉貸付対象施設</t>
    <rPh sb="0" eb="2">
      <t>フクシ</t>
    </rPh>
    <rPh sb="2" eb="4">
      <t>カシツケ</t>
    </rPh>
    <rPh sb="4" eb="6">
      <t>タイショウ</t>
    </rPh>
    <rPh sb="6" eb="8">
      <t>シセツ</t>
    </rPh>
    <phoneticPr fontId="21"/>
  </si>
  <si>
    <t>上限なし</t>
    <rPh sb="0" eb="2">
      <t>ジョウゲン</t>
    </rPh>
    <phoneticPr fontId="21"/>
  </si>
  <si>
    <t>低い方</t>
    <rPh sb="0" eb="1">
      <t>ヒク</t>
    </rPh>
    <rPh sb="2" eb="3">
      <t>ホウ</t>
    </rPh>
    <phoneticPr fontId="21"/>
  </si>
  <si>
    <t>無担保上限額</t>
    <rPh sb="0" eb="3">
      <t>ムタンポ</t>
    </rPh>
    <rPh sb="3" eb="5">
      <t>ジョウゲン</t>
    </rPh>
    <rPh sb="5" eb="6">
      <t>ガク</t>
    </rPh>
    <phoneticPr fontId="21"/>
  </si>
  <si>
    <t>物価高騰の影響に伴い、費用が増加している具体的な費用科目（人件費、減価償却費を除く）、金額を記入してください。</t>
    <rPh sb="0" eb="4">
      <t>ブッカコウトウ</t>
    </rPh>
    <rPh sb="5" eb="7">
      <t>エイキョウ</t>
    </rPh>
    <rPh sb="8" eb="9">
      <t>トモナ</t>
    </rPh>
    <rPh sb="11" eb="13">
      <t>ヒヨウ</t>
    </rPh>
    <rPh sb="14" eb="16">
      <t>ゾウカ</t>
    </rPh>
    <rPh sb="20" eb="23">
      <t>グタイテキ</t>
    </rPh>
    <rPh sb="24" eb="26">
      <t>ヒヨウ</t>
    </rPh>
    <rPh sb="26" eb="28">
      <t>カモク</t>
    </rPh>
    <rPh sb="29" eb="32">
      <t>ジンケンヒ</t>
    </rPh>
    <rPh sb="33" eb="35">
      <t>ゲンカ</t>
    </rPh>
    <rPh sb="35" eb="37">
      <t>ショウキャク</t>
    </rPh>
    <rPh sb="37" eb="38">
      <t>ヒ</t>
    </rPh>
    <rPh sb="39" eb="40">
      <t>ノゾ</t>
    </rPh>
    <rPh sb="43" eb="45">
      <t>キンガク</t>
    </rPh>
    <rPh sb="46" eb="48">
      <t>キニュウ</t>
    </rPh>
    <phoneticPr fontId="21"/>
  </si>
  <si>
    <r>
      <t>(注)
上記の表に、当該施設における事業費用のうち物価高騰の影響を最も大きく
受けた月の実績をご記入ください。
①欄：</t>
    </r>
    <r>
      <rPr>
        <u/>
        <sz val="12"/>
        <rFont val="ＭＳ 明朝"/>
        <family val="1"/>
        <charset val="128"/>
      </rPr>
      <t>物価高騰の影響を受けた後の実績額（月額</t>
    </r>
    <r>
      <rPr>
        <sz val="12"/>
        <rFont val="ＭＳ 明朝"/>
        <family val="1"/>
        <charset val="128"/>
      </rPr>
      <t>）をご記入ください。
②欄：</t>
    </r>
    <r>
      <rPr>
        <u/>
        <sz val="12"/>
        <rFont val="ＭＳ 明朝"/>
        <family val="1"/>
        <charset val="128"/>
      </rPr>
      <t>物価高騰の影響を受ける前の実績額(月額）（①の前年同月又は前々年同月）</t>
    </r>
    <r>
      <rPr>
        <sz val="12"/>
        <rFont val="ＭＳ 明朝"/>
        <family val="1"/>
        <charset val="128"/>
      </rPr>
      <t>をご記入ください。
※</t>
    </r>
    <r>
      <rPr>
        <u/>
        <sz val="12"/>
        <rFont val="ＭＳ 明朝"/>
        <family val="1"/>
        <charset val="128"/>
      </rPr>
      <t>上記（A-B)の減少が生じていない場合は、原則として融資対象とはなりません</t>
    </r>
    <r>
      <rPr>
        <sz val="12"/>
        <rFont val="ＭＳ 明朝"/>
        <family val="1"/>
        <charset val="128"/>
      </rPr>
      <t>ので、ご注意ください。
※</t>
    </r>
    <r>
      <rPr>
        <u/>
        <sz val="12"/>
        <rFont val="ＭＳ 明朝"/>
        <family val="1"/>
        <charset val="128"/>
      </rPr>
      <t>上記に記載の金額が確認できる書類（残高試算表）を添付</t>
    </r>
    <r>
      <rPr>
        <sz val="12"/>
        <rFont val="ＭＳ 明朝"/>
        <family val="1"/>
        <charset val="128"/>
      </rPr>
      <t>してください。</t>
    </r>
    <rPh sb="18" eb="20">
      <t>ジギョウ</t>
    </rPh>
    <rPh sb="57" eb="58">
      <t>ラン</t>
    </rPh>
    <rPh sb="76" eb="78">
      <t>ゲツガク</t>
    </rPh>
    <rPh sb="90" eb="91">
      <t>ラン</t>
    </rPh>
    <rPh sb="109" eb="111">
      <t>ゲツガク</t>
    </rPh>
    <rPh sb="119" eb="120">
      <t>マタ</t>
    </rPh>
    <rPh sb="121" eb="123">
      <t>ゼンゼン</t>
    </rPh>
    <rPh sb="123" eb="124">
      <t>ネン</t>
    </rPh>
    <rPh sb="124" eb="126">
      <t>ドウゲツ</t>
    </rPh>
    <phoneticPr fontId="21"/>
  </si>
  <si>
    <t>ベースアップ評価料・処遇改善加算の届出</t>
    <rPh sb="6" eb="8">
      <t>ヒョウカ</t>
    </rPh>
    <rPh sb="8" eb="9">
      <t>リョウ</t>
    </rPh>
    <rPh sb="10" eb="12">
      <t>ショグウ</t>
    </rPh>
    <rPh sb="12" eb="14">
      <t>カイゼン</t>
    </rPh>
    <rPh sb="14" eb="16">
      <t>カサン</t>
    </rPh>
    <rPh sb="17" eb="18">
      <t>トド</t>
    </rPh>
    <rPh sb="18" eb="19">
      <t>デ</t>
    </rPh>
    <phoneticPr fontId="21"/>
  </si>
  <si>
    <t>WAMの既往貸付（残高あり）の有無</t>
    <rPh sb="4" eb="6">
      <t>キオウ</t>
    </rPh>
    <rPh sb="6" eb="8">
      <t>カシツケ</t>
    </rPh>
    <rPh sb="9" eb="11">
      <t>ザンダカ</t>
    </rPh>
    <rPh sb="15" eb="17">
      <t>ウム</t>
    </rPh>
    <phoneticPr fontId="21"/>
  </si>
  <si>
    <t>←「入力シート」の「施設の種類」を選択してください。</t>
    <rPh sb="2" eb="4">
      <t>ニュウリョク</t>
    </rPh>
    <rPh sb="10" eb="12">
      <t>シセツ</t>
    </rPh>
    <rPh sb="13" eb="15">
      <t>シュルイ</t>
    </rPh>
    <rPh sb="17" eb="19">
      <t>センタク</t>
    </rPh>
    <phoneticPr fontId="21"/>
  </si>
  <si>
    <t>（有の場合）返済猶予中の貸付の有無</t>
    <phoneticPr fontId="21"/>
  </si>
  <si>
    <t>法人格</t>
    <rPh sb="0" eb="1">
      <t>ホウ</t>
    </rPh>
    <rPh sb="1" eb="3">
      <t>ジンカク</t>
    </rPh>
    <phoneticPr fontId="21"/>
  </si>
  <si>
    <t>法人格</t>
    <rPh sb="0" eb="1">
      <t>ホウ</t>
    </rPh>
    <rPh sb="1" eb="3">
      <t>ジンカク</t>
    </rPh>
    <phoneticPr fontId="21"/>
  </si>
  <si>
    <t>個人</t>
  </si>
  <si>
    <t>社会福祉法人</t>
  </si>
  <si>
    <t>更生保護法人</t>
  </si>
  <si>
    <t>医療法人</t>
  </si>
  <si>
    <t>特定医療法人</t>
  </si>
  <si>
    <t>医療法人財団</t>
  </si>
  <si>
    <t>医療法人（財団）</t>
  </si>
  <si>
    <t>財団医療法人</t>
  </si>
  <si>
    <t>医療法人社団</t>
  </si>
  <si>
    <t>医療法人（社団）</t>
  </si>
  <si>
    <t>社団医療法人</t>
  </si>
  <si>
    <t>特定医療法人社団</t>
  </si>
  <si>
    <t>特別医療法人財団</t>
  </si>
  <si>
    <t>特別医療法人</t>
  </si>
  <si>
    <t>社会医療法人</t>
  </si>
  <si>
    <t>特定・特別医療法人</t>
  </si>
  <si>
    <t>社会医療法人社団</t>
  </si>
  <si>
    <t>特別医療法人社団</t>
  </si>
  <si>
    <t>社会医療法人財団</t>
  </si>
  <si>
    <t>財団法人</t>
  </si>
  <si>
    <t>社団法人</t>
  </si>
  <si>
    <t>一般社団法人</t>
  </si>
  <si>
    <t>一般財団法人</t>
  </si>
  <si>
    <t>公益社団法人</t>
  </si>
  <si>
    <t>公益財団法人</t>
  </si>
  <si>
    <t>宗教法人</t>
  </si>
  <si>
    <t>学校法人</t>
  </si>
  <si>
    <t>株式会社</t>
  </si>
  <si>
    <t>有限会社</t>
  </si>
  <si>
    <t>合資会社</t>
  </si>
  <si>
    <t>合名会社</t>
  </si>
  <si>
    <t>合同会社</t>
  </si>
  <si>
    <t>日本赤十字社</t>
  </si>
  <si>
    <t>特定非営利活動法人</t>
  </si>
  <si>
    <t>ＮＰＯ法人</t>
  </si>
  <si>
    <t>認定ＮＰＯ法人</t>
  </si>
  <si>
    <t>その他組合等</t>
  </si>
  <si>
    <t>その他</t>
  </si>
  <si>
    <t>フラグ</t>
    <phoneticPr fontId="21"/>
  </si>
  <si>
    <t>【ベースアップ評価料・処遇改善加算あり版】</t>
    <rPh sb="7" eb="9">
      <t>ヒョウカ</t>
    </rPh>
    <rPh sb="9" eb="10">
      <t>リョウ</t>
    </rPh>
    <rPh sb="11" eb="13">
      <t>ショグウ</t>
    </rPh>
    <rPh sb="13" eb="15">
      <t>カイゼン</t>
    </rPh>
    <rPh sb="15" eb="17">
      <t>カサン</t>
    </rPh>
    <rPh sb="19" eb="20">
      <t>バン</t>
    </rPh>
    <phoneticPr fontId="21"/>
  </si>
  <si>
    <t>【ベースアップ評価料・処遇改善加算なし版】</t>
    <rPh sb="7" eb="9">
      <t>ヒョウカ</t>
    </rPh>
    <rPh sb="9" eb="10">
      <t>リョウ</t>
    </rPh>
    <rPh sb="11" eb="13">
      <t>ショグウ</t>
    </rPh>
    <rPh sb="13" eb="15">
      <t>カイゼン</t>
    </rPh>
    <rPh sb="15" eb="17">
      <t>カサン</t>
    </rPh>
    <rPh sb="19" eb="20">
      <t>バン</t>
    </rPh>
    <phoneticPr fontId="21"/>
  </si>
  <si>
    <t>★先に「入力シート」の「ベースアップ評価料・処遇改善加算の届出」を選択してください。</t>
    <rPh sb="1" eb="2">
      <t>サキ</t>
    </rPh>
    <rPh sb="4" eb="6">
      <t>ニュウリョク</t>
    </rPh>
    <rPh sb="33" eb="35">
      <t>センタク</t>
    </rPh>
    <phoneticPr fontId="21"/>
  </si>
  <si>
    <t>今次借入申込事業・施設において、経常利益が減少しているか？
（又は当該月や前年同月が赤字か？）</t>
    <phoneticPr fontId="21"/>
  </si>
  <si>
    <t>補足説明：タイトル</t>
    <rPh sb="0" eb="2">
      <t>ホソク</t>
    </rPh>
    <rPh sb="2" eb="4">
      <t>セツメイ</t>
    </rPh>
    <phoneticPr fontId="21"/>
  </si>
  <si>
    <t>補足説明：要件2タイトル</t>
    <rPh sb="0" eb="2">
      <t>ホソク</t>
    </rPh>
    <rPh sb="2" eb="4">
      <t>セツメイ</t>
    </rPh>
    <rPh sb="5" eb="7">
      <t>ヨウケン</t>
    </rPh>
    <phoneticPr fontId="21"/>
  </si>
  <si>
    <t>今次借入申込事業・施設において、経常利益が減少しているか？</t>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</si>
  <si>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</si>
  <si>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補足説明：冒頭文</t>
    <rPh sb="0" eb="2">
      <t>ホソク</t>
    </rPh>
    <rPh sb="2" eb="4">
      <t>セツメイ</t>
    </rPh>
    <rPh sb="5" eb="7">
      <t>ボウトウ</t>
    </rPh>
    <rPh sb="7" eb="8">
      <t>ブン</t>
    </rPh>
    <phoneticPr fontId="21"/>
  </si>
  <si>
    <t>　本制度は、物価高騰の影響による費用増（人件費、減価償却費を除く。）が確認でき、かつ、経常利益が減少している（又は赤字の）施設等に対し、貸付条件の一部について優遇を行っておりますので、要件等の確認のために以下についてご記載ください。</t>
    <phoneticPr fontId="21"/>
  </si>
  <si>
    <t>入力</t>
    <rPh sb="0" eb="2">
      <t>ニュウリョク</t>
    </rPh>
    <phoneticPr fontId="21"/>
  </si>
  <si>
    <t>←「入力シート」の「借入申込金額(万円)」を入力してください。</t>
    <rPh sb="2" eb="4">
      <t>ニュウリョク</t>
    </rPh>
    <rPh sb="10" eb="12">
      <t>カリイレ</t>
    </rPh>
    <rPh sb="12" eb="14">
      <t>モウシコミ</t>
    </rPh>
    <rPh sb="14" eb="16">
      <t>キンガク</t>
    </rPh>
    <rPh sb="17" eb="19">
      <t>マンエン</t>
    </rPh>
    <rPh sb="22" eb="24">
      <t>ニュウリョク</t>
    </rPh>
    <phoneticPr fontId="21"/>
  </si>
  <si>
    <t>←比較対象年を選択してください。</t>
    <rPh sb="1" eb="3">
      <t>ヒカク</t>
    </rPh>
    <rPh sb="3" eb="5">
      <t>タイショウ</t>
    </rPh>
    <rPh sb="5" eb="6">
      <t>ネン</t>
    </rPh>
    <rPh sb="7" eb="9">
      <t>センタク</t>
    </rPh>
    <phoneticPr fontId="21"/>
  </si>
  <si>
    <t>←対象年月日及び各金額を入力してください。</t>
    <rPh sb="1" eb="3">
      <t>タイショウ</t>
    </rPh>
    <rPh sb="3" eb="6">
      <t>ネンガッピ</t>
    </rPh>
    <rPh sb="6" eb="7">
      <t>オヨ</t>
    </rPh>
    <rPh sb="8" eb="9">
      <t>カク</t>
    </rPh>
    <rPh sb="9" eb="11">
      <t>キンガク</t>
    </rPh>
    <rPh sb="12" eb="14">
      <t>ニュウリョク</t>
    </rPh>
    <phoneticPr fontId="21"/>
  </si>
  <si>
    <t>←入力してください。</t>
    <rPh sb="1" eb="3">
      <t>ニュウリョク</t>
    </rPh>
    <phoneticPr fontId="21"/>
  </si>
  <si>
    <t>←各金額を入力してください。</t>
    <rPh sb="1" eb="4">
      <t>カクキンガク</t>
    </rPh>
    <rPh sb="5" eb="7">
      <t>ニュウリョク</t>
    </rPh>
    <phoneticPr fontId="21"/>
  </si>
  <si>
    <t>有担保上限額※</t>
    <rPh sb="0" eb="1">
      <t>ユウ</t>
    </rPh>
    <rPh sb="1" eb="3">
      <t>タンポ</t>
    </rPh>
    <rPh sb="3" eb="5">
      <t>ジョウゲン</t>
    </rPh>
    <rPh sb="5" eb="6">
      <t>ガク</t>
    </rPh>
    <phoneticPr fontId="21"/>
  </si>
  <si>
    <t>※有担保の場合、担保評価額の80%（診療報酬債権等は100％）と比較し、いずれか低い金額となるため、お申込み前にご連絡ください。</t>
    <rPh sb="1" eb="2">
      <t>ユウ</t>
    </rPh>
    <rPh sb="2" eb="4">
      <t>タンポ</t>
    </rPh>
    <rPh sb="5" eb="7">
      <t>バアイ</t>
    </rPh>
    <rPh sb="8" eb="10">
      <t>タンポ</t>
    </rPh>
    <rPh sb="10" eb="12">
      <t>ヒョウカ</t>
    </rPh>
    <rPh sb="12" eb="13">
      <t>ガク</t>
    </rPh>
    <rPh sb="18" eb="20">
      <t>シンリョウ</t>
    </rPh>
    <rPh sb="20" eb="22">
      <t>ホウシュウ</t>
    </rPh>
    <rPh sb="22" eb="24">
      <t>サイケン</t>
    </rPh>
    <rPh sb="24" eb="25">
      <t>トウ</t>
    </rPh>
    <rPh sb="32" eb="34">
      <t>ヒカク</t>
    </rPh>
    <rPh sb="40" eb="41">
      <t>ヒク</t>
    </rPh>
    <rPh sb="42" eb="44">
      <t>キンガク</t>
    </rPh>
    <rPh sb="51" eb="53">
      <t>モウシコ</t>
    </rPh>
    <rPh sb="54" eb="55">
      <t>マエ</t>
    </rPh>
    <rPh sb="57" eb="59">
      <t>レンラク</t>
    </rPh>
    <phoneticPr fontId="21"/>
  </si>
  <si>
    <t>（有の場合）コロナに係る経営安定化資金の有無</t>
    <rPh sb="1" eb="2">
      <t>アリ</t>
    </rPh>
    <phoneticPr fontId="21"/>
  </si>
  <si>
    <t>保証人不要制度</t>
    <phoneticPr fontId="21"/>
  </si>
  <si>
    <t>個人の連帯保証人1名</t>
    <phoneticPr fontId="21"/>
  </si>
  <si>
    <t>保証人</t>
    <rPh sb="0" eb="3">
      <t>ホショウニン</t>
    </rPh>
    <phoneticPr fontId="21"/>
  </si>
  <si>
    <t>償還期間年</t>
    <rPh sb="0" eb="2">
      <t>ショウカン</t>
    </rPh>
    <rPh sb="2" eb="4">
      <t>キカン</t>
    </rPh>
    <rPh sb="4" eb="5">
      <t>ネン</t>
    </rPh>
    <phoneticPr fontId="21"/>
  </si>
  <si>
    <t>償還期間月</t>
    <rPh sb="0" eb="2">
      <t>ショウカン</t>
    </rPh>
    <rPh sb="2" eb="4">
      <t>キカン</t>
    </rPh>
    <rPh sb="4" eb="5">
      <t>ツキ</t>
    </rPh>
    <phoneticPr fontId="21"/>
  </si>
  <si>
    <t>償還月</t>
    <rPh sb="0" eb="2">
      <t>ショウカン</t>
    </rPh>
    <rPh sb="2" eb="3">
      <t>ツキ</t>
    </rPh>
    <phoneticPr fontId="21"/>
  </si>
  <si>
    <t>据置期間年</t>
    <rPh sb="0" eb="2">
      <t>スエオキ</t>
    </rPh>
    <rPh sb="2" eb="4">
      <t>キカン</t>
    </rPh>
    <rPh sb="4" eb="5">
      <t>ネン</t>
    </rPh>
    <phoneticPr fontId="21"/>
  </si>
  <si>
    <t>据置期間月</t>
    <rPh sb="0" eb="2">
      <t>スエオキ</t>
    </rPh>
    <rPh sb="2" eb="4">
      <t>キカン</t>
    </rPh>
    <rPh sb="4" eb="5">
      <t>ツキ</t>
    </rPh>
    <phoneticPr fontId="21"/>
  </si>
  <si>
    <t>エラー表示</t>
    <rPh sb="3" eb="5">
      <t>ヒョウジ</t>
    </rPh>
    <phoneticPr fontId="21"/>
  </si>
  <si>
    <t>★先に表上部の未入力箇所を入力してください。</t>
    <rPh sb="1" eb="2">
      <t>サキ</t>
    </rPh>
    <rPh sb="3" eb="4">
      <t>ヒョウ</t>
    </rPh>
    <rPh sb="4" eb="6">
      <t>ジョウブ</t>
    </rPh>
    <rPh sb="7" eb="10">
      <t>ミニュウリョク</t>
    </rPh>
    <rPh sb="10" eb="12">
      <t>カショ</t>
    </rPh>
    <rPh sb="13" eb="15">
      <t>ニュウリョク</t>
    </rPh>
    <phoneticPr fontId="21"/>
  </si>
  <si>
    <t>プルダウンメニューからお選びください
個人の場合、「個人」を選択してください。</t>
    <rPh sb="19" eb="21">
      <t>コジン</t>
    </rPh>
    <rPh sb="22" eb="24">
      <t>バアイ</t>
    </rPh>
    <rPh sb="26" eb="28">
      <t>コジン</t>
    </rPh>
    <rPh sb="30" eb="32">
      <t>センタク</t>
    </rPh>
    <phoneticPr fontId="21"/>
  </si>
  <si>
    <t>プルダウンメニューからお選びください</t>
    <phoneticPr fontId="21"/>
  </si>
  <si>
    <t>※エクセルで入力する場合は、赤色箇所に数字を入力してください。
※手書きで記入をする場合は、もれなく記入をしてください。
※記載の金額が確認できる書類（残高試算表）を添付してください。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phoneticPr fontId="21"/>
  </si>
  <si>
    <t>※エクセルで入力する場合は、赤色箇所に入力してください。
　（対前年(又は前々年)同月比や費用増額幅が自動的に算出されます）
※手書きで記入をする場合は、もれなく記入をいただき、費用増額幅を算出し、記載してください。</t>
    <rPh sb="6" eb="8">
      <t>ニュウリョク</t>
    </rPh>
    <rPh sb="10" eb="12">
      <t>バアイ</t>
    </rPh>
    <rPh sb="14" eb="16">
      <t>アカイロ</t>
    </rPh>
    <rPh sb="16" eb="18">
      <t>カショ</t>
    </rPh>
    <rPh sb="19" eb="21">
      <t>ニュウリョク</t>
    </rPh>
    <rPh sb="31" eb="32">
      <t>タイ</t>
    </rPh>
    <rPh sb="32" eb="34">
      <t>ゼンネン</t>
    </rPh>
    <rPh sb="35" eb="36">
      <t>マタ</t>
    </rPh>
    <rPh sb="41" eb="44">
      <t>ドウゲツヒ</t>
    </rPh>
    <rPh sb="45" eb="47">
      <t>ヒヨウ</t>
    </rPh>
    <rPh sb="47" eb="48">
      <t>ゾウ</t>
    </rPh>
    <rPh sb="48" eb="49">
      <t>ガク</t>
    </rPh>
    <rPh sb="49" eb="50">
      <t>ハバ</t>
    </rPh>
    <rPh sb="51" eb="54">
      <t>ジドウテキ</t>
    </rPh>
    <rPh sb="55" eb="57">
      <t>サンシュツ</t>
    </rPh>
    <rPh sb="64" eb="66">
      <t>テガ</t>
    </rPh>
    <rPh sb="68" eb="70">
      <t>キニュウ</t>
    </rPh>
    <rPh sb="73" eb="75">
      <t>バアイ</t>
    </rPh>
    <rPh sb="81" eb="83">
      <t>キニュウ</t>
    </rPh>
    <rPh sb="89" eb="91">
      <t>ヒヨウ</t>
    </rPh>
    <rPh sb="91" eb="93">
      <t>ゾウガク</t>
    </rPh>
    <rPh sb="93" eb="94">
      <t>ハバ</t>
    </rPh>
    <rPh sb="95" eb="97">
      <t>サンシュツ</t>
    </rPh>
    <rPh sb="99" eb="101">
      <t>キサイ</t>
    </rPh>
    <phoneticPr fontId="21"/>
  </si>
  <si>
    <t>※借入申込金額は、「入力シート」内の「借入申込金額」欄に入力してください。</t>
    <rPh sb="1" eb="3">
      <t>カリイレ</t>
    </rPh>
    <rPh sb="3" eb="5">
      <t>モウシコミ</t>
    </rPh>
    <rPh sb="5" eb="7">
      <t>キンガク</t>
    </rPh>
    <rPh sb="10" eb="12">
      <t>ニュウリョク</t>
    </rPh>
    <rPh sb="16" eb="17">
      <t>ナイ</t>
    </rPh>
    <rPh sb="19" eb="21">
      <t>カリイレ</t>
    </rPh>
    <rPh sb="21" eb="23">
      <t>モウシコミ</t>
    </rPh>
    <rPh sb="23" eb="25">
      <t>キンガク</t>
    </rPh>
    <rPh sb="26" eb="27">
      <t>ラン</t>
    </rPh>
    <rPh sb="28" eb="30">
      <t>ニュウリョク</t>
    </rPh>
    <phoneticPr fontId="21"/>
  </si>
  <si>
    <t>据置期間は元金返済の猶予期間です
据置期間は償還期間に含まれます</t>
    <phoneticPr fontId="21"/>
  </si>
  <si>
    <t>(お客様確認メッセージ)
　償還期間</t>
    <rPh sb="2" eb="4">
      <t>キャクサマ</t>
    </rPh>
    <rPh sb="4" eb="6">
      <t>カクニン</t>
    </rPh>
    <rPh sb="14" eb="16">
      <t>ショウカン</t>
    </rPh>
    <rPh sb="16" eb="18">
      <t>キカン</t>
    </rPh>
    <phoneticPr fontId="21"/>
  </si>
  <si>
    <t>(お客様確認メッセージ)
　据置期間</t>
    <rPh sb="2" eb="4">
      <t>キャクサマ</t>
    </rPh>
    <rPh sb="4" eb="6">
      <t>カクニン</t>
    </rPh>
    <rPh sb="14" eb="16">
      <t>スエオキ</t>
    </rPh>
    <rPh sb="16" eb="18">
      <t>キカン</t>
    </rPh>
    <phoneticPr fontId="21"/>
  </si>
  <si>
    <t>（単位：万円）</t>
    <rPh sb="1" eb="3">
      <t>タンイ</t>
    </rPh>
    <rPh sb="4" eb="5">
      <t>マン</t>
    </rPh>
    <rPh sb="5" eb="6">
      <t>エン</t>
    </rPh>
    <phoneticPr fontId="21"/>
  </si>
  <si>
    <t>無担保</t>
    <rPh sb="0" eb="3">
      <t>ムタンポ</t>
    </rPh>
    <phoneticPr fontId="21"/>
  </si>
  <si>
    <t>不動産担保</t>
    <rPh sb="0" eb="3">
      <t>フドウサン</t>
    </rPh>
    <rPh sb="3" eb="5">
      <t>タンポ</t>
    </rPh>
    <phoneticPr fontId="21"/>
  </si>
  <si>
    <t>診療（介護）報酬債権担保</t>
    <rPh sb="0" eb="2">
      <t>シンリョウ</t>
    </rPh>
    <rPh sb="3" eb="5">
      <t>カイゴ</t>
    </rPh>
    <rPh sb="6" eb="8">
      <t>ホウシュウ</t>
    </rPh>
    <rPh sb="8" eb="10">
      <t>サイケン</t>
    </rPh>
    <rPh sb="10" eb="12">
      <t>タンポ</t>
    </rPh>
    <phoneticPr fontId="21"/>
  </si>
  <si>
    <t>不動産担保＋診療（介護）報酬債権担保</t>
    <rPh sb="0" eb="3">
      <t>フドウサン</t>
    </rPh>
    <rPh sb="3" eb="5">
      <t>タンポ</t>
    </rPh>
    <rPh sb="6" eb="8">
      <t>シンリョウ</t>
    </rPh>
    <rPh sb="9" eb="11">
      <t>カイゴ</t>
    </rPh>
    <rPh sb="12" eb="14">
      <t>ホウシュウ</t>
    </rPh>
    <rPh sb="14" eb="16">
      <t>サイケン</t>
    </rPh>
    <rPh sb="16" eb="18">
      <t>タンポ</t>
    </rPh>
    <phoneticPr fontId="21"/>
  </si>
  <si>
    <t>★以下、赤色箇所に入力してください。</t>
    <rPh sb="1" eb="3">
      <t>イカ</t>
    </rPh>
    <rPh sb="4" eb="6">
      <t>アカイロ</t>
    </rPh>
    <rPh sb="6" eb="8">
      <t>カショ</t>
    </rPh>
    <rPh sb="9" eb="11">
      <t>ニュウリョク</t>
    </rPh>
    <phoneticPr fontId="21"/>
  </si>
  <si>
    <t>オプション</t>
    <phoneticPr fontId="21"/>
  </si>
  <si>
    <t>該当</t>
    <rPh sb="0" eb="2">
      <t>ガイトウ</t>
    </rPh>
    <phoneticPr fontId="21"/>
  </si>
  <si>
    <t>非該当</t>
    <rPh sb="0" eb="3">
      <t>ヒガイトウ</t>
    </rPh>
    <phoneticPr fontId="21"/>
  </si>
  <si>
    <t>プルダウンメニューからお選びください
【ベースアップ評価料・処遇改善加算なしの場合】
据置期間は6か月以上1年6月以内
【ベースアップ評価料・処遇改善加算ありの場合】
据置期間は6か月以上2年以内
※【うち、次の①又は②に該当する病院・有床診療所】据置期間は6か月以上5年以内
①病床数適正化支援事業に係る事業計画（活用意向調査）の提出を行った施設
②今後、地域医療構想調整会議において合意を得て、地域ニーズを踏まえた再編・減少を行う施設</t>
    <rPh sb="67" eb="69">
      <t>ヒョウカ</t>
    </rPh>
    <rPh sb="69" eb="70">
      <t>リョウ</t>
    </rPh>
    <rPh sb="71" eb="73">
      <t>ショグウ</t>
    </rPh>
    <rPh sb="73" eb="75">
      <t>カイゼン</t>
    </rPh>
    <rPh sb="75" eb="77">
      <t>カサン</t>
    </rPh>
    <rPh sb="80" eb="82">
      <t>バアイ</t>
    </rPh>
    <phoneticPr fontId="21"/>
  </si>
  <si>
    <t>据置期間年</t>
    <rPh sb="0" eb="2">
      <t>スエオキ</t>
    </rPh>
    <rPh sb="2" eb="4">
      <t>キカン</t>
    </rPh>
    <rPh sb="4" eb="5">
      <t>ネン</t>
    </rPh>
    <phoneticPr fontId="21"/>
  </si>
  <si>
    <t>上記資料等の作成が整いましたら、以下の宛先まで郵送にてお送りください</t>
    <rPh sb="0" eb="2">
      <t>ジョウキ</t>
    </rPh>
    <rPh sb="2" eb="4">
      <t>シリョウ</t>
    </rPh>
    <rPh sb="4" eb="5">
      <t>トウ</t>
    </rPh>
    <rPh sb="6" eb="8">
      <t>サクセイ</t>
    </rPh>
    <rPh sb="9" eb="10">
      <t>トトノ</t>
    </rPh>
    <rPh sb="16" eb="18">
      <t>イカ</t>
    </rPh>
    <rPh sb="19" eb="21">
      <t>アテサキ</t>
    </rPh>
    <rPh sb="23" eb="25">
      <t>ユウソウ</t>
    </rPh>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</si>
  <si>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</si>
  <si>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今次借入申込事業・施設において、経常利益が減少しているか？</t>
    <phoneticPr fontId="21"/>
  </si>
  <si>
    <t>　本制度は、収支の悪化が確認できる施設等に対し、貸付条件の一部について優遇を行っておりますので、要件等の確認のために以下についてご記載ください。</t>
    <rPh sb="6" eb="8">
      <t>シュウシ</t>
    </rPh>
    <rPh sb="9" eb="11">
      <t>アッカ</t>
    </rPh>
    <phoneticPr fontId="21"/>
  </si>
  <si>
    <t>※直近事業収益に、対象となる年月（残高試算表が出力可能な直近月）を記入してください。
※借入申込金額は、「入力シート」内の「借入申込金額」欄に入力してください。</t>
    <rPh sb="1" eb="3">
      <t>チョッキン</t>
    </rPh>
    <rPh sb="3" eb="5">
      <t>ジギョウ</t>
    </rPh>
    <rPh sb="5" eb="7">
      <t>シュウエキ</t>
    </rPh>
    <rPh sb="9" eb="11">
      <t>タイショウ</t>
    </rPh>
    <rPh sb="14" eb="16">
      <t>ネンゲツ</t>
    </rPh>
    <rPh sb="33" eb="35">
      <t>キニュウ</t>
    </rPh>
    <rPh sb="44" eb="46">
      <t>カリイレ</t>
    </rPh>
    <rPh sb="46" eb="48">
      <t>モウシコミ</t>
    </rPh>
    <rPh sb="48" eb="50">
      <t>キンガク</t>
    </rPh>
    <rPh sb="53" eb="55">
      <t>ニュウリョク</t>
    </rPh>
    <rPh sb="59" eb="60">
      <t>ナイ</t>
    </rPh>
    <rPh sb="62" eb="64">
      <t>カリイレ</t>
    </rPh>
    <rPh sb="64" eb="66">
      <t>モウシコミ</t>
    </rPh>
    <rPh sb="66" eb="68">
      <t>キンガク</t>
    </rPh>
    <rPh sb="69" eb="70">
      <t>ラン</t>
    </rPh>
    <rPh sb="71" eb="73">
      <t>ニュウリョク</t>
    </rPh>
    <phoneticPr fontId="21"/>
  </si>
  <si>
    <t>直近の事業収益の2か月分</t>
    <rPh sb="0" eb="2">
      <t>チョッキン</t>
    </rPh>
    <rPh sb="3" eb="5">
      <t>ジギョウ</t>
    </rPh>
    <rPh sb="5" eb="7">
      <t>シュウエキ</t>
    </rPh>
    <rPh sb="10" eb="11">
      <t>ゲツ</t>
    </rPh>
    <rPh sb="11" eb="12">
      <t>ブン</t>
    </rPh>
    <phoneticPr fontId="21"/>
  </si>
  <si>
    <t>要件
※必須</t>
    <rPh sb="0" eb="2">
      <t>ヨウケン</t>
    </rPh>
    <phoneticPr fontId="21"/>
  </si>
  <si>
    <t>融資上限額試算</t>
    <rPh sb="0" eb="2">
      <t>ユウシ</t>
    </rPh>
    <rPh sb="2" eb="4">
      <t>ジョウゲン</t>
    </rPh>
    <rPh sb="4" eb="5">
      <t>ガク</t>
    </rPh>
    <rPh sb="5" eb="7">
      <t>シサン</t>
    </rPh>
    <phoneticPr fontId="21"/>
  </si>
  <si>
    <t>上記判定で「要件未達成」の場合に入力してください。</t>
    <rPh sb="0" eb="2">
      <t>ジョウキ</t>
    </rPh>
    <rPh sb="2" eb="4">
      <t>ハンテイ</t>
    </rPh>
    <rPh sb="6" eb="8">
      <t>ヨウケン</t>
    </rPh>
    <rPh sb="8" eb="11">
      <t>ミタッセイ</t>
    </rPh>
    <rPh sb="13" eb="15">
      <t>バアイ</t>
    </rPh>
    <rPh sb="16" eb="18">
      <t>ニュウリョク</t>
    </rPh>
    <phoneticPr fontId="21"/>
  </si>
  <si>
    <t>←対象年及び各金額を入力してください。</t>
    <rPh sb="1" eb="3">
      <t>タイショウ</t>
    </rPh>
    <rPh sb="3" eb="4">
      <t>トウネン</t>
    </rPh>
    <rPh sb="4" eb="5">
      <t>オヨ</t>
    </rPh>
    <rPh sb="6" eb="9">
      <t>カクキンガク</t>
    </rPh>
    <rPh sb="10" eb="12">
      <t>ニュウリョク</t>
    </rPh>
    <phoneticPr fontId="21"/>
  </si>
  <si>
    <t>←対象年月及び金額を入力してください。</t>
    <rPh sb="1" eb="5">
      <t>タイショウネンゲツ</t>
    </rPh>
    <rPh sb="5" eb="6">
      <t>オヨ</t>
    </rPh>
    <rPh sb="7" eb="9">
      <t>キンガク</t>
    </rPh>
    <rPh sb="10" eb="12">
      <t>ニュウリョク</t>
    </rPh>
    <phoneticPr fontId="21"/>
  </si>
  <si>
    <t>※借入申込金額が、500万円か直近事業収益の2か月分のいずれか高い額を超える場合は、不動産、診療報酬債権等の担保提供が必要となります。</t>
    <rPh sb="1" eb="5">
      <t>カリイレモウシコミ</t>
    </rPh>
    <rPh sb="5" eb="7">
      <t>キンガク</t>
    </rPh>
    <rPh sb="12" eb="14">
      <t>マンエン</t>
    </rPh>
    <rPh sb="15" eb="21">
      <t>チョッキンジギョウシュウエキ</t>
    </rPh>
    <rPh sb="24" eb="26">
      <t>ゲツブン</t>
    </rPh>
    <rPh sb="31" eb="32">
      <t>タカ</t>
    </rPh>
    <rPh sb="33" eb="34">
      <t>ガク</t>
    </rPh>
    <rPh sb="35" eb="36">
      <t>コ</t>
    </rPh>
    <rPh sb="38" eb="40">
      <t>バアイ</t>
    </rPh>
    <rPh sb="42" eb="45">
      <t>フドウサン</t>
    </rPh>
    <rPh sb="46" eb="52">
      <t>シンリョウホウシュウサイケン</t>
    </rPh>
    <rPh sb="52" eb="53">
      <t>トウ</t>
    </rPh>
    <rPh sb="54" eb="56">
      <t>タンポ</t>
    </rPh>
    <rPh sb="56" eb="58">
      <t>テイキョウ</t>
    </rPh>
    <rPh sb="59" eb="61">
      <t>ヒツヨウ</t>
    </rPh>
    <phoneticPr fontId="21"/>
  </si>
  <si>
    <t>※直近事業収益の2か月分を上限に契約後2年間（次の①又は②に該当する病院・有床診療所の場合は、5年間）無利子となります。
①病床数適正化支援事業に係る事業計画（活用意向調査）の提出を行った施設
②今後、地域医療構想調整会議において合意を得て、地域ニーズを踏まえた再編・減少を行う施設）</t>
    <rPh sb="1" eb="3">
      <t>チョッキン</t>
    </rPh>
    <rPh sb="3" eb="7">
      <t>ジギョウシュウエキ</t>
    </rPh>
    <rPh sb="10" eb="12">
      <t>ゲツブン</t>
    </rPh>
    <rPh sb="13" eb="15">
      <t>ジョウゲン</t>
    </rPh>
    <rPh sb="16" eb="19">
      <t>ケイヤクゴ</t>
    </rPh>
    <rPh sb="20" eb="22">
      <t>ネンカン</t>
    </rPh>
    <rPh sb="51" eb="54">
      <t>ムリシ</t>
    </rPh>
    <phoneticPr fontId="21"/>
  </si>
  <si>
    <t>★【ベースアップ評価料・処遇改善加算あり版】に入力してください。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</si>
  <si>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★【ベースアップ評価料・処遇改善加算なし版】に入力してください。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</si>
  <si>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※エクセルで入力する場合は、赤色箇所に数字を入力してください。
※手書きで記入をする場合は、もれなく記入をしてください。
※対象となる年月（残高試算表が出力可能な直近月）を記入してください。
※記載の金額が確認できる書類（残高試算表、決算書）を添付してください。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rPh sb="117" eb="120">
      <t>ケッサンショ</t>
    </rPh>
    <phoneticPr fontId="21"/>
  </si>
  <si>
    <t>←対象年月日及び各金額を入力してください。</t>
    <rPh sb="1" eb="3">
      <t>タイショウ</t>
    </rPh>
    <rPh sb="3" eb="6">
      <t>ネンガッピ</t>
    </rPh>
    <rPh sb="6" eb="7">
      <t>オヨ</t>
    </rPh>
    <rPh sb="8" eb="11">
      <t>カクキンガク</t>
    </rPh>
    <rPh sb="12" eb="14">
      <t>ニュウリョク</t>
    </rPh>
    <phoneticPr fontId="21"/>
  </si>
  <si>
    <t xml:space="preserve">※借入申込金額が500万円を超える場合は、不動産、診療報酬債権等の担保提供が必要となります。
</t>
    <rPh sb="1" eb="5">
      <t>カリイレモウシコミ</t>
    </rPh>
    <rPh sb="5" eb="7">
      <t>キンガク</t>
    </rPh>
    <rPh sb="11" eb="13">
      <t>マンエン</t>
    </rPh>
    <rPh sb="14" eb="15">
      <t>コ</t>
    </rPh>
    <rPh sb="17" eb="19">
      <t>バアイ</t>
    </rPh>
    <rPh sb="21" eb="24">
      <t>フドウサン</t>
    </rPh>
    <rPh sb="25" eb="31">
      <t>シンリョウホウシュウサイケン</t>
    </rPh>
    <rPh sb="31" eb="32">
      <t>トウ</t>
    </rPh>
    <rPh sb="33" eb="35">
      <t>タンポ</t>
    </rPh>
    <rPh sb="35" eb="37">
      <t>テイキョウ</t>
    </rPh>
    <rPh sb="38" eb="40">
      <t>ヒツヨウ</t>
    </rPh>
    <phoneticPr fontId="21"/>
  </si>
  <si>
    <t>日中、ご連絡が取れる電話番号をハイフンありでご記入ください</t>
    <phoneticPr fontId="21"/>
  </si>
  <si>
    <t>↓償還期間を10年以内で設定してください</t>
    <phoneticPr fontId="21"/>
  </si>
  <si>
    <t>物価高騰の影響を受けた施設等に対する経営資金又は長期運転資金の申込に係る補足説明</t>
    <rPh sb="31" eb="33">
      <t>モウシコミ</t>
    </rPh>
    <rPh sb="36" eb="38">
      <t>ホソク</t>
    </rPh>
    <rPh sb="38" eb="40">
      <t>セツメイ</t>
    </rPh>
    <phoneticPr fontId="21"/>
  </si>
  <si>
    <t>物価高騰の影響を受けた施設等に対する経営資金又は長期運転資金借入申込書</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4">
      <t>モウシコミ</t>
    </rPh>
    <rPh sb="34" eb="35">
      <t>ショ</t>
    </rPh>
    <phoneticPr fontId="21"/>
  </si>
  <si>
    <t>●年●月</t>
    <rPh sb="1" eb="2">
      <t>ネン</t>
    </rPh>
    <rPh sb="3" eb="4">
      <t>ツキ</t>
    </rPh>
    <phoneticPr fontId="21"/>
  </si>
  <si>
    <t>①●年●月(直近月)</t>
    <rPh sb="2" eb="3">
      <t>ネン</t>
    </rPh>
    <rPh sb="4" eb="5">
      <t>ツキ</t>
    </rPh>
    <rPh sb="6" eb="8">
      <t>チョッキン</t>
    </rPh>
    <rPh sb="8" eb="9">
      <t>ツキ</t>
    </rPh>
    <phoneticPr fontId="21"/>
  </si>
  <si>
    <t>直近事業収益（●年●月）</t>
    <rPh sb="0" eb="2">
      <t>チョッキン</t>
    </rPh>
    <rPh sb="2" eb="4">
      <t>ジギョウ</t>
    </rPh>
    <rPh sb="4" eb="6">
      <t>シュウエキ</t>
    </rPh>
    <rPh sb="8" eb="9">
      <t>ネン</t>
    </rPh>
    <rPh sb="10" eb="11">
      <t>ツキ</t>
    </rPh>
    <phoneticPr fontId="21"/>
  </si>
  <si>
    <t>高い方</t>
    <phoneticPr fontId="21"/>
  </si>
  <si>
    <t>医療無担保</t>
    <rPh sb="0" eb="2">
      <t>イリョウ</t>
    </rPh>
    <rPh sb="2" eb="5">
      <t>ムタンポ</t>
    </rPh>
    <phoneticPr fontId="21"/>
  </si>
  <si>
    <t>医療不動産担保</t>
    <rPh sb="0" eb="2">
      <t>イリョウ</t>
    </rPh>
    <rPh sb="2" eb="5">
      <t>フドウサン</t>
    </rPh>
    <rPh sb="5" eb="7">
      <t>タンポ</t>
    </rPh>
    <phoneticPr fontId="21"/>
  </si>
  <si>
    <t>医療診療（介護）報酬債権担保</t>
    <rPh sb="0" eb="2">
      <t>イリョウ</t>
    </rPh>
    <rPh sb="2" eb="4">
      <t>シンリョウ</t>
    </rPh>
    <rPh sb="5" eb="7">
      <t>カイゴ</t>
    </rPh>
    <rPh sb="8" eb="10">
      <t>ホウシュウ</t>
    </rPh>
    <rPh sb="10" eb="12">
      <t>サイケン</t>
    </rPh>
    <rPh sb="12" eb="14">
      <t>タンポ</t>
    </rPh>
    <phoneticPr fontId="21"/>
  </si>
  <si>
    <t>医療不動産担保＋診療（介護）報酬債権担保</t>
    <rPh sb="0" eb="2">
      <t>イリョウ</t>
    </rPh>
    <rPh sb="2" eb="5">
      <t>フドウサン</t>
    </rPh>
    <rPh sb="5" eb="7">
      <t>タンポ</t>
    </rPh>
    <rPh sb="8" eb="10">
      <t>シンリョウ</t>
    </rPh>
    <rPh sb="11" eb="13">
      <t>カイゴ</t>
    </rPh>
    <rPh sb="14" eb="16">
      <t>ホウシュウ</t>
    </rPh>
    <rPh sb="16" eb="18">
      <t>サイケン</t>
    </rPh>
    <rPh sb="18" eb="20">
      <t>タンポ</t>
    </rPh>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</si>
  <si>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</si>
  <si>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</si>
  <si>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</si>
  <si>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</si>
  <si>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担保表示</t>
    <rPh sb="0" eb="2">
      <t>タンポ</t>
    </rPh>
    <rPh sb="2" eb="4">
      <t>ヒョウジ</t>
    </rPh>
    <phoneticPr fontId="21"/>
  </si>
  <si>
    <t>医療担保</t>
    <rPh sb="0" eb="2">
      <t>イリョウ</t>
    </rPh>
    <rPh sb="2" eb="4">
      <t>タンポ</t>
    </rPh>
    <phoneticPr fontId="21"/>
  </si>
  <si>
    <t>福祉担保</t>
    <rPh sb="0" eb="2">
      <t>フクシ</t>
    </rPh>
    <rPh sb="2" eb="4">
      <t>タンポ</t>
    </rPh>
    <phoneticPr fontId="21"/>
  </si>
  <si>
    <t>福祉無担保</t>
    <rPh sb="0" eb="2">
      <t>フクシ</t>
    </rPh>
    <rPh sb="2" eb="5">
      <t>ムタンポ</t>
    </rPh>
    <phoneticPr fontId="21"/>
  </si>
  <si>
    <t>福祉不動産担保</t>
    <rPh sb="0" eb="2">
      <t>フクシ</t>
    </rPh>
    <rPh sb="2" eb="5">
      <t>フドウサン</t>
    </rPh>
    <rPh sb="5" eb="7">
      <t>タンポ</t>
    </rPh>
    <phoneticPr fontId="21"/>
  </si>
  <si>
    <t>■無担保　□不動産担保</t>
    <phoneticPr fontId="21"/>
  </si>
  <si>
    <t>□無担保　■不動産担保</t>
    <rPh sb="9" eb="11">
      <t>タンポ</t>
    </rPh>
    <phoneticPr fontId="21"/>
  </si>
  <si>
    <t>標準</t>
    <rPh sb="0" eb="2">
      <t>ヒョウジュン</t>
    </rPh>
    <phoneticPr fontId="21"/>
  </si>
  <si>
    <t>□無担保　□不動産担保</t>
    <phoneticPr fontId="21"/>
  </si>
  <si>
    <t>医療</t>
    <rPh sb="0" eb="2">
      <t>イリョウ</t>
    </rPh>
    <phoneticPr fontId="21"/>
  </si>
  <si>
    <t>□無担保　□不動産担保　□診療（介護）報酬債権担保</t>
    <phoneticPr fontId="21"/>
  </si>
  <si>
    <t>福祉</t>
    <rPh sb="0" eb="2">
      <t>フクシ</t>
    </rPh>
    <phoneticPr fontId="21"/>
  </si>
  <si>
    <t>プルダウンメニューからお選びください
「病院または有床診療所（一般）であり、ベースアップ評価料を届出済」の場合、「該当」か「非該当」を選択してください。
その他の場合は、選択は不要です。</t>
    <rPh sb="12" eb="13">
      <t>エラ</t>
    </rPh>
    <rPh sb="44" eb="46">
      <t>ヒョウカ</t>
    </rPh>
    <rPh sb="46" eb="47">
      <t>リョウ</t>
    </rPh>
    <rPh sb="48" eb="50">
      <t>トドケデ</t>
    </rPh>
    <rPh sb="50" eb="51">
      <t>ズ</t>
    </rPh>
    <rPh sb="53" eb="55">
      <t>バアイ</t>
    </rPh>
    <rPh sb="57" eb="59">
      <t>ガイトウ</t>
    </rPh>
    <rPh sb="62" eb="65">
      <t>ヒガイトウ</t>
    </rPh>
    <rPh sb="67" eb="69">
      <t>センタク</t>
    </rPh>
    <rPh sb="79" eb="80">
      <t>ホカ</t>
    </rPh>
    <rPh sb="81" eb="83">
      <t>バアイ</t>
    </rPh>
    <rPh sb="85" eb="87">
      <t>センタク</t>
    </rPh>
    <rPh sb="88" eb="90">
      <t>フヨウ</t>
    </rPh>
    <phoneticPr fontId="21"/>
  </si>
  <si>
    <t>【病院・有床診療所（ベースアップ評価料届出済）のみ】
病床数適正化支援事業に係る事業計画（活用意向調査の提出を行った施設</t>
    <rPh sb="1" eb="3">
      <t>ビョウイン</t>
    </rPh>
    <rPh sb="4" eb="6">
      <t>ユウショウ</t>
    </rPh>
    <rPh sb="6" eb="9">
      <t>シンリョウジョ</t>
    </rPh>
    <rPh sb="16" eb="18">
      <t>ヒョウカ</t>
    </rPh>
    <rPh sb="18" eb="19">
      <t>リョウ</t>
    </rPh>
    <rPh sb="19" eb="21">
      <t>トドケデ</t>
    </rPh>
    <rPh sb="21" eb="22">
      <t>ズ</t>
    </rPh>
    <phoneticPr fontId="21"/>
  </si>
  <si>
    <r>
      <rPr>
        <b/>
        <sz val="14"/>
        <rFont val="メイリオ"/>
        <family val="3"/>
        <charset val="128"/>
      </rPr>
      <t>【医療貸付の場合】</t>
    </r>
    <r>
      <rPr>
        <sz val="14"/>
        <rFont val="メイリオ"/>
        <family val="3"/>
        <charset val="128"/>
      </rPr>
      <t>〒105-8486　東京都港区虎ノ門4-3-13 ヒューリック神谷町ビル9階  福祉医療貸付部 医療審査課 宛</t>
    </r>
    <rPh sb="1" eb="3">
      <t>イリョウ</t>
    </rPh>
    <rPh sb="3" eb="5">
      <t>カシツケ</t>
    </rPh>
    <rPh sb="6" eb="8">
      <t>バアイ</t>
    </rPh>
    <rPh sb="19" eb="22">
      <t>トウキョウト</t>
    </rPh>
    <rPh sb="22" eb="24">
      <t>ミナトク</t>
    </rPh>
    <rPh sb="24" eb="25">
      <t>トラ</t>
    </rPh>
    <rPh sb="26" eb="27">
      <t>モン</t>
    </rPh>
    <rPh sb="40" eb="43">
      <t>カミヤチョウ</t>
    </rPh>
    <rPh sb="46" eb="47">
      <t>カイ</t>
    </rPh>
    <phoneticPr fontId="21"/>
  </si>
  <si>
    <r>
      <rPr>
        <b/>
        <sz val="14"/>
        <rFont val="メイリオ"/>
        <family val="3"/>
        <charset val="128"/>
      </rPr>
      <t>【福祉貸付の場合】</t>
    </r>
    <r>
      <rPr>
        <sz val="14"/>
        <rFont val="メイリオ"/>
        <family val="3"/>
        <charset val="128"/>
      </rPr>
      <t>〒105-8486　東京都港区虎ノ門4-3-13 ヒューリック神谷町ビル9階  福祉医療貸付部 福祉審査課 宛</t>
    </r>
    <rPh sb="1" eb="3">
      <t>フクシ</t>
    </rPh>
    <rPh sb="3" eb="5">
      <t>カシツケ</t>
    </rPh>
    <rPh sb="6" eb="8">
      <t>バアイ</t>
    </rPh>
    <rPh sb="19" eb="22">
      <t>トウキョウト</t>
    </rPh>
    <rPh sb="22" eb="24">
      <t>ミナトク</t>
    </rPh>
    <rPh sb="24" eb="25">
      <t>トラ</t>
    </rPh>
    <rPh sb="26" eb="27">
      <t>モン</t>
    </rPh>
    <rPh sb="40" eb="43">
      <t>カミヤチョウ</t>
    </rPh>
    <rPh sb="46" eb="47">
      <t>カイ</t>
    </rPh>
    <rPh sb="57" eb="59">
      <t>フクシ</t>
    </rPh>
    <phoneticPr fontId="21"/>
  </si>
  <si>
    <r>
      <rPr>
        <b/>
        <u/>
        <sz val="14"/>
        <color theme="10"/>
        <rFont val="ＭＳ Ｐゴシック"/>
        <family val="3"/>
        <charset val="128"/>
      </rPr>
      <t>「ベースアップ評価料・処遇改善加算あり」</t>
    </r>
    <r>
      <rPr>
        <u/>
        <sz val="14"/>
        <color theme="10"/>
        <rFont val="ＭＳ Ｐゴシック"/>
        <family val="3"/>
        <charset val="128"/>
      </rPr>
      <t>の場合は、こちら</t>
    </r>
    <rPh sb="7" eb="10">
      <t>ヒョウカリョウ</t>
    </rPh>
    <rPh sb="11" eb="15">
      <t>ショグウカイゼン</t>
    </rPh>
    <rPh sb="15" eb="17">
      <t>カサン</t>
    </rPh>
    <rPh sb="21" eb="23">
      <t>バアイ</t>
    </rPh>
    <phoneticPr fontId="21"/>
  </si>
  <si>
    <r>
      <rPr>
        <b/>
        <u/>
        <sz val="14"/>
        <color theme="10"/>
        <rFont val="ＭＳ Ｐゴシック"/>
        <family val="3"/>
        <charset val="128"/>
      </rPr>
      <t>「ベースアップ評価料・処遇改善加算なし」</t>
    </r>
    <r>
      <rPr>
        <u/>
        <sz val="14"/>
        <color theme="10"/>
        <rFont val="ＭＳ Ｐゴシック"/>
        <family val="3"/>
        <charset val="128"/>
      </rPr>
      <t>の場合は、こちら</t>
    </r>
    <phoneticPr fontId="21"/>
  </si>
  <si>
    <t>プルダウンメニューからお選びください
償還期間は最長10年となります</t>
    <rPh sb="19" eb="21">
      <t>ショウカン</t>
    </rPh>
    <rPh sb="21" eb="23">
      <t>キカン</t>
    </rPh>
    <rPh sb="24" eb="26">
      <t>サイチョウ</t>
    </rPh>
    <rPh sb="28" eb="29">
      <t>ネン</t>
    </rPh>
    <phoneticPr fontId="21"/>
  </si>
  <si>
    <t>保証人方式については、次の2種類があります。
①個人の連帯保証１名
②保証人不要制度…保証人を立てる代わりに貸付利率に、医療貸付は0.15%、福祉貸付は0.05%を上乗せする制度
※保証人不要制度の対象であっても、経営状況等を踏まえ、保証人を徴求する場合がございます。</t>
    <rPh sb="0" eb="3">
      <t>ホショウニン</t>
    </rPh>
    <rPh sb="3" eb="5">
      <t>ホウシキ</t>
    </rPh>
    <rPh sb="11" eb="12">
      <t>ツギ</t>
    </rPh>
    <rPh sb="14" eb="16">
      <t>シュルイ</t>
    </rPh>
    <rPh sb="35" eb="38">
      <t>ホショウニン</t>
    </rPh>
    <rPh sb="38" eb="40">
      <t>フヨウ</t>
    </rPh>
    <rPh sb="40" eb="42">
      <t>セイド</t>
    </rPh>
    <rPh sb="43" eb="46">
      <t>ホショウニン</t>
    </rPh>
    <rPh sb="47" eb="48">
      <t>タ</t>
    </rPh>
    <rPh sb="50" eb="51">
      <t>カ</t>
    </rPh>
    <rPh sb="54" eb="56">
      <t>カシツケ</t>
    </rPh>
    <rPh sb="56" eb="58">
      <t>リリツ</t>
    </rPh>
    <rPh sb="60" eb="62">
      <t>イリョウ</t>
    </rPh>
    <rPh sb="62" eb="64">
      <t>カシツケ</t>
    </rPh>
    <rPh sb="71" eb="73">
      <t>フクシ</t>
    </rPh>
    <rPh sb="73" eb="75">
      <t>カシツケ</t>
    </rPh>
    <rPh sb="82" eb="84">
      <t>ウワノ</t>
    </rPh>
    <rPh sb="87" eb="89">
      <t>セイド</t>
    </rPh>
    <phoneticPr fontId="21"/>
  </si>
  <si>
    <t>申込事業・施設</t>
    <rPh sb="0" eb="2">
      <t>モウシコミ</t>
    </rPh>
    <rPh sb="2" eb="4">
      <t>ジギョウ</t>
    </rPh>
    <rPh sb="5" eb="7">
      <t>シセツ</t>
    </rPh>
    <phoneticPr fontId="21"/>
  </si>
  <si>
    <t>【病院・有床診療所（ベースアップ評価料届出済）のみ】
地域医療構想調整会議において合意を得て、地域ニーズを踏まえた再編・減少を行う施設</t>
    <phoneticPr fontId="21"/>
  </si>
  <si>
    <t>ご記入にあたり、直近試算表における「借入残高」と、直近決算期末における借入金の状況欄の「（Ａ）直近決算期末残高」の数字が一致していることをご確認ください。</t>
    <rPh sb="1" eb="3">
      <t>キニュウ</t>
    </rPh>
    <rPh sb="8" eb="10">
      <t>チョッキン</t>
    </rPh>
    <rPh sb="10" eb="13">
      <t>シサンヒョウ</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21"/>
  </si>
  <si>
    <t>直近試算表
借入残高</t>
    <rPh sb="0" eb="2">
      <t>チョッキン</t>
    </rPh>
    <rPh sb="2" eb="5">
      <t>シサンヒョウ</t>
    </rPh>
    <rPh sb="6" eb="7">
      <t>シャク</t>
    </rPh>
    <rPh sb="7" eb="8">
      <t>イ</t>
    </rPh>
    <rPh sb="8" eb="9">
      <t>ザン</t>
    </rPh>
    <rPh sb="9" eb="10">
      <t>タカ</t>
    </rPh>
    <phoneticPr fontId="22"/>
  </si>
  <si>
    <t>今次借入申込事業・施設において、経常利益が減少しているか？
（又は直近決算年度において、今次借入申込事業・施設もしくは法人全体が赤字か？）</t>
    <rPh sb="33" eb="35">
      <t>チョッキン</t>
    </rPh>
    <rPh sb="35" eb="37">
      <t>ケッサン</t>
    </rPh>
    <rPh sb="37" eb="38">
      <t>ネン</t>
    </rPh>
    <rPh sb="38" eb="39">
      <t>ド</t>
    </rPh>
    <rPh sb="44" eb="46">
      <t>コンジ</t>
    </rPh>
    <rPh sb="46" eb="48">
      <t>カリイレ</t>
    </rPh>
    <rPh sb="48" eb="50">
      <t>モウシコミ</t>
    </rPh>
    <rPh sb="50" eb="52">
      <t>ジギョウ</t>
    </rPh>
    <rPh sb="53" eb="55">
      <t>シセツ</t>
    </rPh>
    <phoneticPr fontId="21"/>
  </si>
  <si>
    <t>申込事業・施設または法人全体のいずれかを記載</t>
    <rPh sb="0" eb="2">
      <t>モウシコミ</t>
    </rPh>
    <rPh sb="2" eb="4">
      <t>ジギョウ</t>
    </rPh>
    <rPh sb="5" eb="7">
      <t>シセツ</t>
    </rPh>
    <rPh sb="20" eb="22">
      <t>キサイ</t>
    </rPh>
    <phoneticPr fontId="21"/>
  </si>
  <si>
    <t>(法人全体)●年度(直近決算)</t>
    <phoneticPr fontId="21"/>
  </si>
  <si>
    <t>(申込事業・施設)●年度(直近決算)</t>
    <phoneticPr fontId="21"/>
  </si>
  <si>
    <t>提出書類確認チェックリスト兼送付書（別Excel）を印刷して、目次としてご添付ください</t>
    <rPh sb="0" eb="2">
      <t>テイシュツ</t>
    </rPh>
    <rPh sb="2" eb="4">
      <t>ショルイ</t>
    </rPh>
    <rPh sb="4" eb="6">
      <t>カクニン</t>
    </rPh>
    <rPh sb="13" eb="14">
      <t>ケン</t>
    </rPh>
    <rPh sb="14" eb="16">
      <t>ソウフ</t>
    </rPh>
    <rPh sb="16" eb="17">
      <t>ショ</t>
    </rPh>
    <rPh sb="18" eb="19">
      <t>ベツ</t>
    </rPh>
    <rPh sb="26" eb="28">
      <t>インサツ</t>
    </rPh>
    <rPh sb="31" eb="33">
      <t>モクジ</t>
    </rPh>
    <rPh sb="37" eb="39">
      <t>テンプ</t>
    </rPh>
    <phoneticPr fontId="21"/>
  </si>
  <si>
    <t>提出書類２の「ご融資額の上限目安」を基にご記入ください。※数字のみ入力(万円は自動表示されます)
【医療貸付の場合】
・最低額100万円、貸付単位100万円
【福祉貸付の場合】
・最低額200万円、貸付単位は10万円</t>
    <rPh sb="29" eb="31">
      <t>スウジ</t>
    </rPh>
    <rPh sb="33" eb="35">
      <t>ニュウリョク</t>
    </rPh>
    <rPh sb="36" eb="38">
      <t>マンエン</t>
    </rPh>
    <rPh sb="39" eb="41">
      <t>ジドウ</t>
    </rPh>
    <rPh sb="41" eb="43">
      <t>ヒョウジ</t>
    </rPh>
    <rPh sb="50" eb="52">
      <t>イリョウ</t>
    </rPh>
    <rPh sb="52" eb="54">
      <t>カシツケ</t>
    </rPh>
    <rPh sb="55" eb="57">
      <t>バアイ</t>
    </rPh>
    <rPh sb="60" eb="63">
      <t>サイテイガク</t>
    </rPh>
    <rPh sb="80" eb="82">
      <t>フクシ</t>
    </rPh>
    <rPh sb="82" eb="84">
      <t>カシツケ</t>
    </rPh>
    <rPh sb="85" eb="87">
      <t>バアイ</t>
    </rPh>
    <rPh sb="90" eb="92">
      <t>サイテイ</t>
    </rPh>
    <rPh sb="92" eb="93">
      <t>ガク</t>
    </rPh>
    <rPh sb="96" eb="98">
      <t>マンエン</t>
    </rPh>
    <rPh sb="99" eb="101">
      <t>カシツケ</t>
    </rPh>
    <rPh sb="101" eb="103">
      <t>タンイ</t>
    </rPh>
    <rPh sb="106" eb="108">
      <t>マンエン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</si>
</sst>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00\-0000"/>
    <numFmt numFmtId="177" formatCode="#,##0&quot;万&quot;&quot;円&quot;"/>
    <numFmt numFmtId="178" formatCode="General&quot;年&quot;"/>
    <numFmt numFmtId="179" formatCode="0&quot;月&quot;"/>
    <numFmt numFmtId="180" formatCode="&quot;¥&quot;#,##0;[Red]\-#,##0"/>
    <numFmt numFmtId="181" formatCode="0.0%"/>
    <numFmt numFmtId="182" formatCode="#,##0&quot;円&quot;"/>
    <numFmt numFmtId="183" formatCode="#,##0_);[Red]\(#,##0\)"/>
    <numFmt numFmtId="184" formatCode="0&quot;床&quot;"/>
    <numFmt numFmtId="185" formatCode="\①yyyy&quot;年&quot;m&quot;月&quot;"/>
  </numFmts>
  <fonts count="108" x14ac:knownFonts="1">
    <font>
      <sz val="11"/>
      <color indexed="8"/>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color indexed="8"/>
      <name val="メイリオ"/>
      <family val="3"/>
      <charset val="128"/>
    </font>
    <font>
      <sz val="12"/>
      <color theme="1"/>
      <name val="ＭＳ 明朝"/>
      <family val="1"/>
      <charset val="128"/>
    </font>
    <font>
      <u/>
      <sz val="11"/>
      <color theme="10"/>
      <name val="ＭＳ Ｐゴシック"/>
      <family val="3"/>
      <charset val="128"/>
    </font>
    <font>
      <sz val="14"/>
      <color indexed="8"/>
      <name val="メイリオ"/>
      <family val="3"/>
      <charset val="128"/>
    </font>
    <font>
      <sz val="20"/>
      <color indexed="8"/>
      <name val="メイリオ"/>
      <family val="3"/>
      <charset val="128"/>
    </font>
    <font>
      <b/>
      <sz val="11"/>
      <color theme="0"/>
      <name val="メイリオ"/>
      <family val="3"/>
      <charset val="128"/>
    </font>
    <font>
      <b/>
      <sz val="20"/>
      <color indexed="8"/>
      <name val="メイリオ"/>
      <family val="3"/>
      <charset val="128"/>
    </font>
    <font>
      <b/>
      <sz val="11"/>
      <color indexed="8"/>
      <name val="メイリオ"/>
      <family val="3"/>
      <charset val="128"/>
    </font>
    <font>
      <b/>
      <sz val="11"/>
      <color rgb="FF0070C0"/>
      <name val="メイリオ"/>
      <family val="3"/>
      <charset val="128"/>
    </font>
    <font>
      <b/>
      <sz val="14"/>
      <color theme="0"/>
      <name val="メイリオ"/>
      <family val="3"/>
      <charset val="128"/>
    </font>
    <font>
      <b/>
      <sz val="14"/>
      <color indexed="8"/>
      <name val="メイリオ"/>
      <family val="3"/>
      <charset val="128"/>
    </font>
    <font>
      <b/>
      <sz val="16"/>
      <color theme="0"/>
      <name val="メイリオ"/>
      <family val="3"/>
      <charset val="128"/>
    </font>
    <font>
      <sz val="10"/>
      <color theme="1"/>
      <name val="ＭＳ 明朝"/>
      <family val="1"/>
      <charset val="128"/>
    </font>
    <font>
      <sz val="14"/>
      <color theme="1"/>
      <name val="ＭＳ 明朝"/>
      <family val="1"/>
      <charset val="128"/>
    </font>
    <font>
      <b/>
      <sz val="16"/>
      <color theme="1"/>
      <name val="ＭＳ 明朝"/>
      <family val="1"/>
      <charset val="128"/>
    </font>
    <font>
      <sz val="11"/>
      <color theme="1"/>
      <name val="ＭＳ 明朝"/>
      <family val="1"/>
      <charset val="128"/>
    </font>
    <font>
      <b/>
      <sz val="14"/>
      <color theme="1"/>
      <name val="ＭＳ 明朝"/>
      <family val="1"/>
      <charset val="128"/>
    </font>
    <font>
      <sz val="11"/>
      <color theme="1"/>
      <name val="ＭＳ Ｐゴシック"/>
      <family val="2"/>
      <charset val="128"/>
      <scheme val="minor"/>
    </font>
    <font>
      <sz val="11"/>
      <color theme="1"/>
      <name val="メイリオ"/>
      <family val="3"/>
      <charset val="128"/>
    </font>
    <font>
      <sz val="14"/>
      <color rgb="FFFF0000"/>
      <name val="メイリオ"/>
      <family val="3"/>
      <charset val="128"/>
    </font>
    <font>
      <b/>
      <u/>
      <sz val="14"/>
      <color theme="1"/>
      <name val="ＭＳ 明朝"/>
      <family val="1"/>
      <charset val="128"/>
    </font>
    <font>
      <b/>
      <sz val="11"/>
      <color theme="1"/>
      <name val="ＭＳ ゴシック"/>
      <family val="3"/>
      <charset val="128"/>
    </font>
    <font>
      <sz val="11"/>
      <color rgb="FFFF0000"/>
      <name val="メイリオ"/>
      <family val="3"/>
      <charset val="128"/>
    </font>
    <font>
      <u/>
      <sz val="14"/>
      <color theme="1"/>
      <name val="ＭＳ 明朝"/>
      <family val="1"/>
      <charset val="128"/>
    </font>
    <font>
      <sz val="12"/>
      <name val="ＭＳ 明朝"/>
      <family val="1"/>
      <charset val="128"/>
    </font>
    <font>
      <u/>
      <sz val="12"/>
      <color theme="1"/>
      <name val="ＭＳ 明朝"/>
      <family val="1"/>
      <charset val="128"/>
    </font>
    <font>
      <b/>
      <sz val="14"/>
      <name val="ＭＳ 明朝"/>
      <family val="1"/>
      <charset val="128"/>
    </font>
    <font>
      <b/>
      <u/>
      <sz val="10"/>
      <color theme="1"/>
      <name val="ＭＳ 明朝"/>
      <family val="1"/>
      <charset val="128"/>
    </font>
    <font>
      <sz val="11"/>
      <name val="HG丸ｺﾞｼｯｸM-PRO"/>
      <family val="3"/>
      <charset val="128"/>
    </font>
    <font>
      <sz val="11"/>
      <name val="ＭＳ 明朝"/>
      <family val="1"/>
      <charset val="128"/>
    </font>
    <font>
      <sz val="12"/>
      <name val="HG丸ｺﾞｼｯｸM-PRO"/>
      <family val="3"/>
      <charset val="128"/>
    </font>
    <font>
      <b/>
      <sz val="16"/>
      <name val="HG丸ｺﾞｼｯｸM-PRO"/>
      <family val="3"/>
      <charset val="128"/>
    </font>
    <font>
      <sz val="14"/>
      <name val="HG丸ｺﾞｼｯｸM-PRO"/>
      <family val="3"/>
      <charset val="128"/>
    </font>
    <font>
      <sz val="16"/>
      <name val="HG丸ｺﾞｼｯｸM-PRO"/>
      <family val="3"/>
      <charset val="128"/>
    </font>
    <font>
      <sz val="36"/>
      <name val="HG丸ｺﾞｼｯｸM-PRO"/>
      <family val="3"/>
      <charset val="128"/>
    </font>
    <font>
      <sz val="18"/>
      <name val="HG丸ｺﾞｼｯｸM-PRO"/>
      <family val="3"/>
      <charset val="128"/>
    </font>
    <font>
      <sz val="19.5"/>
      <name val="HG丸ｺﾞｼｯｸM-PRO"/>
      <family val="3"/>
      <charset val="128"/>
    </font>
    <font>
      <sz val="20"/>
      <name val="HG丸ｺﾞｼｯｸM-PRO"/>
      <family val="3"/>
      <charset val="128"/>
    </font>
    <font>
      <sz val="26"/>
      <name val="HG丸ｺﾞｼｯｸM-PRO"/>
      <family val="3"/>
      <charset val="128"/>
    </font>
    <font>
      <sz val="16"/>
      <color indexed="8"/>
      <name val="HG丸ｺﾞｼｯｸM-PRO"/>
      <family val="3"/>
      <charset val="128"/>
    </font>
    <font>
      <sz val="20"/>
      <color rgb="FFFF0000"/>
      <name val="HG丸ｺﾞｼｯｸM-PRO"/>
      <family val="3"/>
      <charset val="128"/>
    </font>
    <font>
      <sz val="16"/>
      <color rgb="FFFF0000"/>
      <name val="HG丸ｺﾞｼｯｸM-PRO"/>
      <family val="3"/>
      <charset val="128"/>
    </font>
    <font>
      <b/>
      <u/>
      <sz val="11"/>
      <color theme="1"/>
      <name val="ＭＳ 明朝"/>
      <family val="1"/>
      <charset val="128"/>
    </font>
    <font>
      <sz val="14"/>
      <name val="ＭＳ 明朝"/>
      <family val="1"/>
      <charset val="128"/>
    </font>
    <font>
      <sz val="11"/>
      <name val="メイリオ"/>
      <family val="3"/>
      <charset val="128"/>
    </font>
    <font>
      <b/>
      <sz val="20"/>
      <name val="ＭＳ 明朝"/>
      <family val="1"/>
      <charset val="128"/>
    </font>
    <font>
      <sz val="9"/>
      <name val="ＭＳ ゴシック"/>
      <family val="3"/>
      <charset val="128"/>
    </font>
    <font>
      <b/>
      <sz val="11"/>
      <name val="ＭＳ ゴシック"/>
      <family val="3"/>
      <charset val="128"/>
    </font>
    <font>
      <u/>
      <sz val="11"/>
      <color rgb="FF000000"/>
      <name val="メイリオ"/>
      <family val="3"/>
      <charset val="128"/>
    </font>
    <font>
      <sz val="14"/>
      <name val="メイリオ"/>
      <family val="3"/>
      <charset val="128"/>
    </font>
    <font>
      <b/>
      <sz val="16"/>
      <color rgb="FF00B050"/>
      <name val="ＭＳ 明朝"/>
      <family val="1"/>
      <charset val="128"/>
    </font>
    <font>
      <sz val="13"/>
      <color theme="1"/>
      <name val="ＭＳ 明朝"/>
      <family val="1"/>
      <charset val="128"/>
    </font>
    <font>
      <b/>
      <sz val="20"/>
      <color theme="1"/>
      <name val="ＭＳ 明朝"/>
      <family val="1"/>
      <charset val="128"/>
    </font>
    <font>
      <b/>
      <sz val="16"/>
      <color rgb="FFFF0000"/>
      <name val="ＭＳ 明朝"/>
      <family val="1"/>
      <charset val="128"/>
    </font>
    <font>
      <u/>
      <sz val="12"/>
      <name val="ＭＳ 明朝"/>
      <family val="1"/>
      <charset val="128"/>
    </font>
    <font>
      <b/>
      <sz val="14"/>
      <name val="メイリオ"/>
      <family val="3"/>
      <charset val="128"/>
    </font>
    <font>
      <b/>
      <sz val="12"/>
      <color rgb="FFFF0000"/>
      <name val="メイリオ"/>
      <family val="3"/>
      <charset val="128"/>
    </font>
    <font>
      <sz val="12"/>
      <color indexed="8"/>
      <name val="メイリオ"/>
      <family val="3"/>
      <charset val="128"/>
    </font>
    <font>
      <b/>
      <sz val="11"/>
      <color rgb="FFFF0000"/>
      <name val="メイリオ"/>
      <family val="3"/>
      <charset val="128"/>
    </font>
    <font>
      <u/>
      <sz val="14"/>
      <color theme="10"/>
      <name val="メイリオ"/>
      <family val="3"/>
      <charset val="128"/>
    </font>
    <font>
      <sz val="11"/>
      <color theme="1"/>
      <name val="ＭＳ Ｐゴシック"/>
      <family val="2"/>
      <scheme val="minor"/>
    </font>
    <font>
      <u/>
      <sz val="14"/>
      <name val="ＭＳ 明朝"/>
      <family val="1"/>
      <charset val="128"/>
    </font>
    <font>
      <sz val="14"/>
      <color theme="1"/>
      <name val="ＭＳ ゴシック"/>
      <family val="3"/>
      <charset val="128"/>
    </font>
    <font>
      <sz val="6"/>
      <name val="ＭＳ ゴシック"/>
      <family val="3"/>
      <charset val="128"/>
    </font>
    <font>
      <sz val="11"/>
      <name val="ＭＳ ゴシック"/>
      <family val="3"/>
      <charset val="128"/>
    </font>
    <font>
      <sz val="10"/>
      <color theme="1"/>
      <name val="ＭＳ ゴシック"/>
      <family val="3"/>
      <charset val="128"/>
    </font>
    <font>
      <sz val="11"/>
      <color theme="1"/>
      <name val="ＭＳ ゴシック"/>
      <family val="3"/>
      <charset val="128"/>
    </font>
    <font>
      <u/>
      <sz val="10"/>
      <color theme="1"/>
      <name val="ＭＳ 明朝"/>
      <family val="1"/>
      <charset val="128"/>
    </font>
    <font>
      <b/>
      <sz val="14"/>
      <color rgb="FFFF0000"/>
      <name val="ＭＳ 明朝"/>
      <family val="1"/>
      <charset val="128"/>
    </font>
    <font>
      <b/>
      <u/>
      <sz val="16"/>
      <color theme="1"/>
      <name val="ＭＳ 明朝"/>
      <family val="1"/>
      <charset val="128"/>
    </font>
    <font>
      <b/>
      <u/>
      <sz val="16"/>
      <name val="ＭＳ 明朝"/>
      <family val="1"/>
      <charset val="128"/>
    </font>
    <font>
      <b/>
      <sz val="16"/>
      <name val="ＭＳ 明朝"/>
      <family val="1"/>
      <charset val="128"/>
    </font>
    <font>
      <sz val="6"/>
      <color theme="1"/>
      <name val="ＭＳ ゴシック"/>
      <family val="3"/>
      <charset val="128"/>
    </font>
    <font>
      <sz val="10"/>
      <name val="ＭＳ ゴシック"/>
      <family val="3"/>
      <charset val="128"/>
    </font>
    <font>
      <sz val="6"/>
      <name val="ＭＳ ゴシック"/>
      <family val="2"/>
      <charset val="128"/>
    </font>
    <font>
      <u/>
      <sz val="14"/>
      <color theme="1"/>
      <name val="ＭＳ ゴシック"/>
      <family val="3"/>
      <charset val="128"/>
    </font>
    <font>
      <sz val="12"/>
      <name val="ＭＳ ゴシック"/>
      <family val="3"/>
      <charset val="128"/>
    </font>
    <font>
      <sz val="12"/>
      <color indexed="8"/>
      <name val="ＭＳ Ｐゴシック"/>
      <family val="3"/>
      <charset val="128"/>
    </font>
    <font>
      <sz val="13"/>
      <color indexed="8"/>
      <name val="ＭＳ Ｐゴシック"/>
      <family val="3"/>
      <charset val="128"/>
    </font>
    <font>
      <u/>
      <sz val="14"/>
      <color theme="10"/>
      <name val="ＭＳ Ｐゴシック"/>
      <family val="3"/>
      <charset val="128"/>
    </font>
    <font>
      <sz val="11"/>
      <color rgb="FF000000"/>
      <name val="メイリオ"/>
      <family val="3"/>
      <charset val="128"/>
    </font>
    <font>
      <b/>
      <sz val="12"/>
      <name val="ＭＳ 明朝"/>
      <family val="1"/>
      <charset val="128"/>
    </font>
    <font>
      <sz val="11"/>
      <color indexed="8"/>
      <name val="ＭＳ 明朝"/>
      <family val="1"/>
      <charset val="128"/>
    </font>
    <font>
      <b/>
      <u/>
      <sz val="14"/>
      <color theme="10"/>
      <name val="ＭＳ Ｐゴシック"/>
      <family val="3"/>
      <charset val="128"/>
    </font>
    <font>
      <sz val="14"/>
      <name val="ＭＳ Ｐゴシック"/>
      <family val="3"/>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rgb="FF002060"/>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FFC000"/>
        <bgColor indexed="64"/>
      </patternFill>
    </fill>
    <fill>
      <patternFill patternType="solid">
        <fgColor indexed="65"/>
        <bgColor indexed="64"/>
      </patternFill>
    </fill>
    <fill>
      <patternFill patternType="solid">
        <fgColor rgb="FFFFFF00"/>
        <bgColor indexed="64"/>
      </patternFill>
    </fill>
    <fill>
      <patternFill patternType="solid">
        <fgColor theme="9" tint="0.59999389629810485"/>
        <bgColor indexed="64"/>
      </patternFill>
    </fill>
  </fills>
  <borders count="17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hair">
        <color auto="1"/>
      </top>
      <bottom/>
      <diagonal/>
    </border>
    <border>
      <left style="thin">
        <color indexed="64"/>
      </left>
      <right/>
      <top/>
      <bottom style="hair">
        <color auto="1"/>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auto="1"/>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auto="1"/>
      </left>
      <right style="thin">
        <color indexed="64"/>
      </right>
      <top style="hair">
        <color auto="1"/>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auto="1"/>
      </right>
      <top/>
      <bottom style="thin">
        <color indexed="64"/>
      </bottom>
      <diagonal/>
    </border>
    <border>
      <left style="thin">
        <color indexed="64"/>
      </left>
      <right style="hair">
        <color indexed="64"/>
      </right>
      <top style="hair">
        <color auto="1"/>
      </top>
      <bottom/>
      <diagonal/>
    </border>
    <border>
      <left style="thin">
        <color indexed="64"/>
      </left>
      <right style="hair">
        <color indexed="64"/>
      </right>
      <top/>
      <bottom style="hair">
        <color auto="1"/>
      </bottom>
      <diagonal/>
    </border>
    <border>
      <left/>
      <right/>
      <top style="hair">
        <color auto="1"/>
      </top>
      <bottom style="thin">
        <color theme="1" tint="0.499984740745262"/>
      </bottom>
      <diagonal/>
    </border>
    <border>
      <left style="hair">
        <color auto="1"/>
      </left>
      <right/>
      <top style="hair">
        <color auto="1"/>
      </top>
      <bottom style="thin">
        <color theme="1" tint="0.499984740745262"/>
      </bottom>
      <diagonal/>
    </border>
    <border>
      <left/>
      <right style="thin">
        <color indexed="64"/>
      </right>
      <top style="hair">
        <color indexed="64"/>
      </top>
      <bottom style="thin">
        <color theme="1" tint="0.499984740745262"/>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hair">
        <color indexed="64"/>
      </left>
      <right/>
      <top style="thin">
        <color indexed="64"/>
      </top>
      <bottom style="hair">
        <color indexed="64"/>
      </bottom>
      <diagonal/>
    </border>
    <border>
      <left/>
      <right style="hair">
        <color auto="1"/>
      </right>
      <top style="hair">
        <color auto="1"/>
      </top>
      <bottom style="thin">
        <color theme="1" tint="0.499984740745262"/>
      </bottom>
      <diagonal/>
    </border>
    <border>
      <left style="hair">
        <color indexed="64"/>
      </left>
      <right/>
      <top style="thin">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thick">
        <color indexed="64"/>
      </left>
      <right/>
      <top style="thick">
        <color indexed="64"/>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ck">
        <color indexed="64"/>
      </left>
      <right/>
      <top style="thin">
        <color auto="1"/>
      </top>
      <bottom style="thick">
        <color indexed="64"/>
      </bottom>
      <diagonal/>
    </border>
    <border>
      <left/>
      <right/>
      <top style="thin">
        <color auto="1"/>
      </top>
      <bottom style="thick">
        <color indexed="64"/>
      </bottom>
      <diagonal/>
    </border>
    <border>
      <left/>
      <right style="thick">
        <color indexed="64"/>
      </right>
      <top style="thin">
        <color auto="1"/>
      </top>
      <bottom style="thick">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auto="1"/>
      </top>
      <bottom style="hair">
        <color indexed="64"/>
      </bottom>
      <diagonal/>
    </border>
    <border>
      <left/>
      <right/>
      <top style="dashed">
        <color indexed="64"/>
      </top>
      <bottom style="dashed">
        <color indexed="64"/>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indexed="8"/>
      </left>
      <right/>
      <top style="medium">
        <color indexed="8"/>
      </top>
      <bottom/>
      <diagonal/>
    </border>
    <border>
      <left style="double">
        <color indexed="8"/>
      </left>
      <right style="double">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double">
        <color indexed="8"/>
      </left>
      <right style="double">
        <color indexed="8"/>
      </right>
      <top/>
      <bottom/>
      <diagonal/>
    </border>
    <border>
      <left style="double">
        <color indexed="8"/>
      </left>
      <right/>
      <top/>
      <bottom/>
      <diagonal/>
    </border>
    <border>
      <left/>
      <right style="double">
        <color indexed="8"/>
      </right>
      <top/>
      <bottom/>
      <diagonal/>
    </border>
    <border>
      <left/>
      <right style="medium">
        <color indexed="8"/>
      </right>
      <top/>
      <bottom/>
      <diagonal/>
    </border>
    <border>
      <left style="medium">
        <color indexed="8"/>
      </left>
      <right/>
      <top/>
      <bottom style="double">
        <color indexed="8"/>
      </bottom>
      <diagonal/>
    </border>
    <border>
      <left style="double">
        <color indexed="8"/>
      </left>
      <right style="double">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right style="medium">
        <color indexed="8"/>
      </right>
      <top/>
      <bottom style="double">
        <color indexed="8"/>
      </bottom>
      <diagonal/>
    </border>
    <border>
      <left style="medium">
        <color indexed="8"/>
      </left>
      <right/>
      <top style="double">
        <color indexed="8"/>
      </top>
      <bottom/>
      <diagonal/>
    </border>
    <border>
      <left style="double">
        <color indexed="8"/>
      </left>
      <right style="double">
        <color indexed="8"/>
      </right>
      <top style="double">
        <color indexed="8"/>
      </top>
      <bottom/>
      <diagonal/>
    </border>
    <border>
      <left/>
      <right style="double">
        <color indexed="8"/>
      </right>
      <top style="double">
        <color indexed="8"/>
      </top>
      <bottom/>
      <diagonal/>
    </border>
    <border>
      <left style="double">
        <color indexed="8"/>
      </left>
      <right/>
      <top style="double">
        <color indexed="8"/>
      </top>
      <bottom/>
      <diagonal/>
    </border>
    <border>
      <left/>
      <right style="medium">
        <color indexed="8"/>
      </right>
      <top style="double">
        <color indexed="8"/>
      </top>
      <bottom/>
      <diagonal/>
    </border>
    <border>
      <left style="medium">
        <color indexed="8"/>
      </left>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top style="dotted">
        <color indexed="8"/>
      </top>
      <bottom style="dotted">
        <color indexed="8"/>
      </bottom>
      <diagonal/>
    </border>
    <border>
      <left/>
      <right style="medium">
        <color indexed="8"/>
      </right>
      <top style="dotted">
        <color indexed="8"/>
      </top>
      <bottom style="dotted">
        <color indexed="8"/>
      </bottom>
      <diagonal/>
    </border>
    <border>
      <left style="medium">
        <color indexed="8"/>
      </left>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top style="dotted">
        <color indexed="8"/>
      </top>
      <bottom style="double">
        <color indexed="8"/>
      </bottom>
      <diagonal/>
    </border>
    <border>
      <left/>
      <right style="medium">
        <color indexed="8"/>
      </right>
      <top style="dotted">
        <color indexed="8"/>
      </top>
      <bottom style="double">
        <color indexed="8"/>
      </bottom>
      <diagonal/>
    </border>
    <border>
      <left style="medium">
        <color indexed="8"/>
      </left>
      <right/>
      <top/>
      <bottom style="dotted">
        <color indexed="8"/>
      </bottom>
      <diagonal/>
    </border>
    <border>
      <left style="medium">
        <color indexed="8"/>
      </left>
      <right/>
      <top/>
      <bottom style="dashed">
        <color indexed="8"/>
      </bottom>
      <diagonal/>
    </border>
    <border>
      <left style="double">
        <color indexed="8"/>
      </left>
      <right style="double">
        <color indexed="8"/>
      </right>
      <top/>
      <bottom style="dashed">
        <color indexed="8"/>
      </bottom>
      <diagonal/>
    </border>
    <border>
      <left/>
      <right style="double">
        <color indexed="8"/>
      </right>
      <top/>
      <bottom style="dashed">
        <color indexed="8"/>
      </bottom>
      <diagonal/>
    </border>
    <border>
      <left style="medium">
        <color indexed="8"/>
      </left>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right style="double">
        <color indexed="8"/>
      </right>
      <top style="dashed">
        <color indexed="8"/>
      </top>
      <bottom style="dashed">
        <color indexed="8"/>
      </bottom>
      <diagonal/>
    </border>
    <border>
      <left style="double">
        <color indexed="8"/>
      </left>
      <right/>
      <top style="dashed">
        <color indexed="8"/>
      </top>
      <bottom/>
      <diagonal/>
    </border>
    <border>
      <left/>
      <right style="double">
        <color indexed="8"/>
      </right>
      <top style="dashed">
        <color indexed="8"/>
      </top>
      <bottom/>
      <diagonal/>
    </border>
    <border>
      <left/>
      <right style="medium">
        <color indexed="8"/>
      </right>
      <top style="dashed">
        <color indexed="8"/>
      </top>
      <bottom/>
      <diagonal/>
    </border>
    <border>
      <left style="medium">
        <color indexed="8"/>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top style="double">
        <color indexed="8"/>
      </top>
      <bottom style="medium">
        <color indexed="8"/>
      </bottom>
      <diagonal/>
    </border>
    <border>
      <left/>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style="hair">
        <color indexed="8"/>
      </left>
      <right style="double">
        <color indexed="8"/>
      </right>
      <top style="double">
        <color indexed="8"/>
      </top>
      <bottom style="medium">
        <color indexed="8"/>
      </bottom>
      <diagonal/>
    </border>
    <border>
      <left style="hair">
        <color indexed="8"/>
      </left>
      <right style="medium">
        <color indexed="8"/>
      </right>
      <top style="double">
        <color indexed="8"/>
      </top>
      <bottom style="medium">
        <color indexed="8"/>
      </bottom>
      <diagonal/>
    </border>
    <border>
      <left style="double">
        <color indexed="8"/>
      </left>
      <right/>
      <top style="double">
        <color indexed="8"/>
      </top>
      <bottom style="dashed">
        <color indexed="8"/>
      </bottom>
      <diagonal/>
    </border>
    <border>
      <left/>
      <right style="double">
        <color indexed="8"/>
      </right>
      <top style="double">
        <color indexed="8"/>
      </top>
      <bottom style="dashed">
        <color indexed="8"/>
      </bottom>
      <diagonal/>
    </border>
    <border>
      <left style="double">
        <color indexed="8"/>
      </left>
      <right/>
      <top style="dashed">
        <color indexed="8"/>
      </top>
      <bottom style="dashed">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medium">
        <color indexed="8"/>
      </right>
      <top style="dashed">
        <color indexed="8"/>
      </top>
      <bottom style="double">
        <color indexed="8"/>
      </bottom>
      <diagonal/>
    </border>
    <border>
      <left style="double">
        <color indexed="8"/>
      </left>
      <right style="hair">
        <color indexed="8"/>
      </right>
      <top style="double">
        <color indexed="8"/>
      </top>
      <bottom style="medium">
        <color indexed="8"/>
      </bottom>
      <diagonal/>
    </border>
    <border>
      <left style="medium">
        <color indexed="8"/>
      </left>
      <right style="medium">
        <color indexed="8"/>
      </right>
      <top style="double">
        <color indexed="8"/>
      </top>
      <bottom style="dashed">
        <color indexed="8"/>
      </bottom>
      <diagonal/>
    </border>
    <border>
      <left style="medium">
        <color indexed="8"/>
      </left>
      <right style="medium">
        <color indexed="8"/>
      </right>
      <top/>
      <bottom/>
      <diagonal/>
    </border>
    <border>
      <left style="medium">
        <color indexed="8"/>
      </left>
      <right style="medium">
        <color indexed="8"/>
      </right>
      <top style="dashed">
        <color indexed="8"/>
      </top>
      <bottom style="dashed">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thin">
        <color indexed="64"/>
      </left>
      <right/>
      <top style="thin">
        <color theme="1" tint="0.499984740745262"/>
      </top>
      <bottom/>
      <diagonal/>
    </border>
    <border>
      <left/>
      <right style="hair">
        <color auto="1"/>
      </right>
      <top style="thin">
        <color theme="1" tint="0.499984740745262"/>
      </top>
      <bottom/>
      <diagonal/>
    </border>
    <border>
      <left style="hair">
        <color auto="1"/>
      </left>
      <right/>
      <top style="thin">
        <color theme="1" tint="0.499984740745262"/>
      </top>
      <bottom style="hair">
        <color indexed="64"/>
      </bottom>
      <diagonal/>
    </border>
    <border>
      <left/>
      <right/>
      <top style="thin">
        <color theme="1" tint="0.499984740745262"/>
      </top>
      <bottom style="hair">
        <color indexed="64"/>
      </bottom>
      <diagonal/>
    </border>
    <border>
      <left/>
      <right style="thin">
        <color indexed="64"/>
      </right>
      <top style="thin">
        <color theme="1" tint="0.499984740745262"/>
      </top>
      <bottom style="hair">
        <color indexed="64"/>
      </bottom>
      <diagonal/>
    </border>
    <border>
      <left style="hair">
        <color auto="1"/>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theme="1" tint="0.499984740745262"/>
      </bottom>
      <diagonal/>
    </border>
    <border>
      <left/>
      <right/>
      <top style="medium">
        <color indexed="64"/>
      </top>
      <bottom/>
      <diagonal/>
    </border>
    <border>
      <left style="thin">
        <color indexed="64"/>
      </left>
      <right style="thin">
        <color indexed="64"/>
      </right>
      <top style="hair">
        <color indexed="64"/>
      </top>
      <bottom style="thin">
        <color indexed="64"/>
      </bottom>
      <diagonal/>
    </border>
  </borders>
  <cellStyleXfs count="59">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4"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2" fillId="0" borderId="0"/>
    <xf numFmtId="38" fontId="22" fillId="0" borderId="0" applyFont="0" applyFill="0" applyBorder="0" applyAlignment="0" applyProtection="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5" fillId="0" borderId="0" applyNumberFormat="0" applyFill="0" applyBorder="0" applyAlignment="0" applyProtection="0">
      <alignment vertical="center"/>
    </xf>
    <xf numFmtId="0" fontId="40"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xf numFmtId="0" fontId="52" fillId="0" borderId="0"/>
    <xf numFmtId="0" fontId="22" fillId="0" borderId="0" applyFill="0"/>
    <xf numFmtId="0" fontId="52" fillId="0" borderId="0"/>
    <xf numFmtId="0" fontId="52" fillId="0" borderId="0"/>
    <xf numFmtId="38" fontId="22" fillId="0" borderId="0" applyFont="0" applyFill="0" applyBorder="0" applyAlignment="0" applyProtection="0">
      <alignment vertical="center"/>
    </xf>
    <xf numFmtId="0" fontId="83" fillId="0" borderId="0"/>
    <xf numFmtId="38" fontId="4" fillId="0" borderId="0" applyFont="0" applyFill="0" applyBorder="0" applyAlignment="0" applyProtection="0">
      <alignment vertical="center"/>
    </xf>
  </cellStyleXfs>
  <cellXfs count="674">
    <xf numFmtId="0" fontId="0" fillId="0" borderId="0" xfId="0">
      <alignment vertical="center"/>
    </xf>
    <xf numFmtId="0" fontId="23" fillId="0" borderId="0" xfId="0" applyFont="1">
      <alignment vertical="center"/>
    </xf>
    <xf numFmtId="0" fontId="23" fillId="0" borderId="0" xfId="0" applyFont="1" applyAlignment="1">
      <alignment vertical="center" wrapText="1"/>
    </xf>
    <xf numFmtId="0" fontId="27" fillId="0" borderId="0" xfId="0" applyFont="1">
      <alignment vertical="center"/>
    </xf>
    <xf numFmtId="0" fontId="29" fillId="0" borderId="0" xfId="0" applyFont="1">
      <alignment vertical="center"/>
    </xf>
    <xf numFmtId="0" fontId="26" fillId="0" borderId="0" xfId="0" applyFont="1" applyAlignment="1">
      <alignment vertical="center" wrapText="1"/>
    </xf>
    <xf numFmtId="0" fontId="37" fillId="0" borderId="0" xfId="0" quotePrefix="1" applyFont="1" applyAlignment="1">
      <alignment horizontal="center" vertical="center"/>
    </xf>
    <xf numFmtId="0" fontId="46" fillId="0" borderId="0" xfId="0" applyFont="1">
      <alignment vertical="center"/>
    </xf>
    <xf numFmtId="0" fontId="46" fillId="0" borderId="0" xfId="0" applyFont="1" applyAlignment="1">
      <alignment horizontal="center" vertical="center"/>
    </xf>
    <xf numFmtId="0" fontId="46" fillId="0" borderId="0" xfId="0" applyFont="1" applyAlignment="1">
      <alignment horizontal="center" vertical="top"/>
    </xf>
    <xf numFmtId="0" fontId="46" fillId="0" borderId="0" xfId="0" applyFont="1" applyAlignment="1">
      <alignment horizontal="left" vertical="center" shrinkToFit="1"/>
    </xf>
    <xf numFmtId="38" fontId="46" fillId="0" borderId="0" xfId="44" applyFont="1" applyFill="1" applyBorder="1" applyAlignment="1">
      <alignment horizontal="center" vertical="center"/>
    </xf>
    <xf numFmtId="181" fontId="46" fillId="0" borderId="0" xfId="45" applyNumberFormat="1" applyFont="1" applyBorder="1" applyAlignment="1">
      <alignment horizontal="center" vertical="center"/>
    </xf>
    <xf numFmtId="0" fontId="35" fillId="0" borderId="0" xfId="0" applyFont="1" applyAlignment="1">
      <alignment vertical="top" wrapText="1" shrinkToFit="1"/>
    </xf>
    <xf numFmtId="0" fontId="35" fillId="0" borderId="0" xfId="0" applyFont="1" applyAlignment="1">
      <alignment horizontal="left" vertical="center" wrapText="1" shrinkToFit="1"/>
    </xf>
    <xf numFmtId="0" fontId="51" fillId="34" borderId="0" xfId="53" applyFont="1" applyFill="1" applyAlignment="1">
      <alignment vertical="center"/>
    </xf>
    <xf numFmtId="0" fontId="58" fillId="34" borderId="0" xfId="54" applyFont="1" applyFill="1" applyAlignment="1">
      <alignment horizontal="left" vertical="center"/>
    </xf>
    <xf numFmtId="0" fontId="56" fillId="34" borderId="0" xfId="54" applyFont="1" applyFill="1" applyAlignment="1">
      <alignment horizontal="left" vertical="center"/>
    </xf>
    <xf numFmtId="0" fontId="58" fillId="34" borderId="0" xfId="54" applyFont="1" applyFill="1" applyAlignment="1">
      <alignment horizontal="right" vertical="center"/>
    </xf>
    <xf numFmtId="0" fontId="55" fillId="34" borderId="0" xfId="54" applyFont="1" applyFill="1" applyAlignment="1">
      <alignment horizontal="left" vertical="center"/>
    </xf>
    <xf numFmtId="49" fontId="58" fillId="34" borderId="0" xfId="54" applyNumberFormat="1" applyFont="1" applyFill="1" applyAlignment="1">
      <alignment vertical="center"/>
    </xf>
    <xf numFmtId="0" fontId="58" fillId="34" borderId="0" xfId="53" applyFont="1" applyFill="1" applyAlignment="1">
      <alignment vertical="center"/>
    </xf>
    <xf numFmtId="49" fontId="59" fillId="34" borderId="74" xfId="54" applyNumberFormat="1" applyFont="1" applyFill="1" applyBorder="1" applyAlignment="1">
      <alignment horizontal="center" vertical="center"/>
    </xf>
    <xf numFmtId="49" fontId="59" fillId="34" borderId="77" xfId="54" applyNumberFormat="1" applyFont="1" applyFill="1" applyBorder="1" applyAlignment="1">
      <alignment horizontal="center" vertical="center"/>
    </xf>
    <xf numFmtId="49" fontId="59" fillId="34" borderId="82" xfId="54" applyNumberFormat="1" applyFont="1" applyFill="1" applyBorder="1" applyAlignment="1">
      <alignment horizontal="center" vertical="center"/>
    </xf>
    <xf numFmtId="49" fontId="61" fillId="34" borderId="0" xfId="54" applyNumberFormat="1" applyFont="1" applyFill="1" applyAlignment="1">
      <alignment vertical="center"/>
    </xf>
    <xf numFmtId="0" fontId="53" fillId="34" borderId="0" xfId="54" applyFont="1" applyFill="1" applyAlignment="1">
      <alignment horizontal="left" vertical="center"/>
    </xf>
    <xf numFmtId="0" fontId="53" fillId="34" borderId="0" xfId="54" applyFont="1" applyFill="1" applyAlignment="1">
      <alignment horizontal="center" vertical="center"/>
    </xf>
    <xf numFmtId="0" fontId="53" fillId="34" borderId="0" xfId="54" applyFont="1" applyFill="1" applyAlignment="1">
      <alignment horizontal="right" vertical="center"/>
    </xf>
    <xf numFmtId="0" fontId="51" fillId="32" borderId="0" xfId="53" applyFont="1" applyFill="1" applyAlignment="1">
      <alignment vertical="center"/>
    </xf>
    <xf numFmtId="0" fontId="56" fillId="26" borderId="108" xfId="55" applyFont="1" applyFill="1" applyBorder="1" applyAlignment="1">
      <alignment horizontal="center" vertical="center" shrinkToFit="1"/>
    </xf>
    <xf numFmtId="57" fontId="56" fillId="26" borderId="109" xfId="55" applyNumberFormat="1" applyFont="1" applyFill="1" applyBorder="1" applyAlignment="1">
      <alignment horizontal="center" vertical="center" shrinkToFit="1"/>
    </xf>
    <xf numFmtId="183" fontId="56" fillId="26" borderId="110" xfId="55" applyNumberFormat="1" applyFont="1" applyFill="1" applyBorder="1" applyAlignment="1">
      <alignment horizontal="center" vertical="center" shrinkToFit="1"/>
    </xf>
    <xf numFmtId="0" fontId="56" fillId="26" borderId="113" xfId="55" applyFont="1" applyFill="1" applyBorder="1" applyAlignment="1">
      <alignment horizontal="center" vertical="center" shrinkToFit="1"/>
    </xf>
    <xf numFmtId="57" fontId="56" fillId="26" borderId="114" xfId="55" applyNumberFormat="1" applyFont="1" applyFill="1" applyBorder="1" applyAlignment="1">
      <alignment horizontal="center" vertical="center" shrinkToFit="1"/>
    </xf>
    <xf numFmtId="183" fontId="56" fillId="26" borderId="115" xfId="55" applyNumberFormat="1" applyFont="1" applyFill="1" applyBorder="1" applyAlignment="1">
      <alignment horizontal="center" vertical="center" shrinkToFit="1"/>
    </xf>
    <xf numFmtId="0" fontId="56" fillId="26" borderId="118" xfId="55" applyFont="1" applyFill="1" applyBorder="1" applyAlignment="1">
      <alignment horizontal="center" vertical="center" shrinkToFit="1"/>
    </xf>
    <xf numFmtId="57" fontId="56" fillId="26" borderId="119" xfId="55" applyNumberFormat="1" applyFont="1" applyFill="1" applyBorder="1" applyAlignment="1">
      <alignment horizontal="center" vertical="center" shrinkToFit="1"/>
    </xf>
    <xf numFmtId="183" fontId="56" fillId="26" borderId="120" xfId="55" applyNumberFormat="1" applyFont="1" applyFill="1" applyBorder="1" applyAlignment="1">
      <alignment horizontal="center" vertical="center" shrinkToFit="1"/>
    </xf>
    <xf numFmtId="0" fontId="56" fillId="26" borderId="123" xfId="55" applyFont="1" applyFill="1" applyBorder="1" applyAlignment="1">
      <alignment horizontal="center" vertical="center" shrinkToFit="1"/>
    </xf>
    <xf numFmtId="0" fontId="56" fillId="0" borderId="124" xfId="55" applyFont="1" applyBorder="1" applyAlignment="1">
      <alignment horizontal="center" vertical="center" shrinkToFit="1"/>
    </xf>
    <xf numFmtId="57" fontId="56" fillId="0" borderId="125" xfId="55" applyNumberFormat="1" applyFont="1" applyBorder="1" applyAlignment="1">
      <alignment horizontal="center" vertical="center" shrinkToFit="1"/>
    </xf>
    <xf numFmtId="183" fontId="56" fillId="0" borderId="126" xfId="55" applyNumberFormat="1" applyFont="1" applyBorder="1" applyAlignment="1">
      <alignment horizontal="center" vertical="center" shrinkToFit="1"/>
    </xf>
    <xf numFmtId="0" fontId="51" fillId="34" borderId="0" xfId="53" applyFont="1" applyFill="1" applyAlignment="1">
      <alignment horizontal="center" vertical="center"/>
    </xf>
    <xf numFmtId="0" fontId="56" fillId="0" borderId="127" xfId="55" applyFont="1" applyBorder="1" applyAlignment="1">
      <alignment horizontal="center" vertical="center" shrinkToFit="1"/>
    </xf>
    <xf numFmtId="57" fontId="56" fillId="0" borderId="128" xfId="55" applyNumberFormat="1" applyFont="1" applyBorder="1" applyAlignment="1">
      <alignment horizontal="center" vertical="center" shrinkToFit="1"/>
    </xf>
    <xf numFmtId="183" fontId="56" fillId="0" borderId="129" xfId="55" applyNumberFormat="1" applyFont="1" applyBorder="1" applyAlignment="1">
      <alignment horizontal="center" vertical="center" shrinkToFit="1"/>
    </xf>
    <xf numFmtId="0" fontId="56" fillId="0" borderId="133" xfId="55" applyFont="1" applyBorder="1" applyAlignment="1">
      <alignment horizontal="center" vertical="center" shrinkToFit="1"/>
    </xf>
    <xf numFmtId="57" fontId="56" fillId="0" borderId="134" xfId="55" applyNumberFormat="1" applyFont="1" applyBorder="1" applyAlignment="1">
      <alignment horizontal="center" vertical="center" shrinkToFit="1"/>
    </xf>
    <xf numFmtId="183" fontId="56" fillId="0" borderId="134" xfId="55" applyNumberFormat="1" applyFont="1" applyBorder="1" applyAlignment="1">
      <alignment horizontal="center" vertical="center" shrinkToFit="1"/>
    </xf>
    <xf numFmtId="38" fontId="63" fillId="24" borderId="138" xfId="56" applyFont="1" applyFill="1" applyBorder="1" applyAlignment="1">
      <alignment horizontal="center" vertical="center"/>
    </xf>
    <xf numFmtId="38" fontId="56" fillId="26" borderId="139" xfId="56" applyFont="1" applyFill="1" applyBorder="1" applyAlignment="1" applyProtection="1">
      <alignment vertical="center" shrinkToFit="1"/>
    </xf>
    <xf numFmtId="38" fontId="63" fillId="24" borderId="138" xfId="56" applyFont="1" applyFill="1" applyBorder="1" applyAlignment="1">
      <alignment horizontal="center" vertical="center" shrinkToFit="1"/>
    </xf>
    <xf numFmtId="38" fontId="56" fillId="26" borderId="140" xfId="56" applyFont="1" applyFill="1" applyBorder="1" applyAlignment="1">
      <alignment vertical="center"/>
    </xf>
    <xf numFmtId="0" fontId="54" fillId="34" borderId="0" xfId="53" applyFont="1" applyFill="1" applyAlignment="1">
      <alignment vertical="center"/>
    </xf>
    <xf numFmtId="0" fontId="56" fillId="34" borderId="0" xfId="53" applyFont="1" applyFill="1" applyAlignment="1">
      <alignment vertical="center"/>
    </xf>
    <xf numFmtId="0" fontId="61" fillId="34" borderId="0" xfId="53" applyFont="1" applyFill="1" applyAlignment="1">
      <alignment horizontal="left" vertical="center"/>
    </xf>
    <xf numFmtId="0" fontId="56" fillId="34" borderId="0" xfId="53" applyFont="1" applyFill="1" applyAlignment="1">
      <alignment horizontal="left" vertical="center" wrapText="1"/>
    </xf>
    <xf numFmtId="49" fontId="58" fillId="34" borderId="0" xfId="54" applyNumberFormat="1" applyFont="1" applyFill="1" applyAlignment="1">
      <alignment horizontal="center" vertical="center"/>
    </xf>
    <xf numFmtId="49" fontId="58" fillId="34" borderId="0" xfId="54" applyNumberFormat="1" applyFont="1" applyFill="1" applyAlignment="1">
      <alignment horizontal="left" vertical="center" wrapText="1"/>
    </xf>
    <xf numFmtId="38" fontId="63" fillId="24" borderId="147" xfId="56" applyFont="1" applyFill="1" applyBorder="1" applyAlignment="1">
      <alignment horizontal="center" vertical="center" shrinkToFit="1"/>
    </xf>
    <xf numFmtId="0" fontId="58" fillId="34" borderId="0" xfId="53" applyFont="1" applyFill="1" applyAlignment="1">
      <alignment horizontal="center" vertical="center"/>
    </xf>
    <xf numFmtId="0" fontId="50" fillId="0" borderId="0" xfId="0" applyFont="1" applyAlignment="1">
      <alignment horizontal="left" vertical="top" wrapText="1" shrinkToFit="1"/>
    </xf>
    <xf numFmtId="0" fontId="50" fillId="0" borderId="0" xfId="0" applyFont="1" applyAlignment="1">
      <alignment vertical="top" wrapText="1" shrinkToFit="1"/>
    </xf>
    <xf numFmtId="0" fontId="43" fillId="0" borderId="0" xfId="0" applyFont="1" applyAlignment="1">
      <alignment vertical="center" wrapText="1"/>
    </xf>
    <xf numFmtId="0" fontId="24" fillId="0" borderId="0" xfId="0" applyFont="1" applyAlignment="1">
      <alignment horizontal="left" vertical="top" wrapText="1" shrinkToFit="1"/>
    </xf>
    <xf numFmtId="0" fontId="50" fillId="27" borderId="0" xfId="0" applyFont="1" applyFill="1" applyAlignment="1">
      <alignment horizontal="left" vertical="top" wrapText="1" shrinkToFit="1"/>
    </xf>
    <xf numFmtId="38" fontId="36" fillId="27" borderId="0" xfId="44" applyFont="1" applyFill="1" applyBorder="1" applyAlignment="1">
      <alignment horizontal="center" vertical="center" wrapText="1" shrinkToFit="1"/>
    </xf>
    <xf numFmtId="0" fontId="56" fillId="26" borderId="149" xfId="55" applyFont="1" applyFill="1" applyBorder="1" applyAlignment="1">
      <alignment horizontal="center" vertical="center" shrinkToFit="1"/>
    </xf>
    <xf numFmtId="0" fontId="56" fillId="26" borderId="148" xfId="55" applyFont="1" applyFill="1" applyBorder="1" applyAlignment="1">
      <alignment horizontal="center" vertical="center" shrinkToFit="1"/>
    </xf>
    <xf numFmtId="0" fontId="56" fillId="26" borderId="150" xfId="55" applyFont="1" applyFill="1" applyBorder="1" applyAlignment="1">
      <alignment horizontal="center" vertical="center" shrinkToFit="1"/>
    </xf>
    <xf numFmtId="49" fontId="61" fillId="34" borderId="91" xfId="54" applyNumberFormat="1" applyFont="1" applyFill="1" applyBorder="1" applyAlignment="1">
      <alignment horizontal="center" vertical="center"/>
    </xf>
    <xf numFmtId="0" fontId="34" fillId="0" borderId="0" xfId="0" applyFont="1">
      <alignment vertical="center"/>
    </xf>
    <xf numFmtId="0" fontId="28" fillId="0" borderId="0" xfId="0" applyFont="1">
      <alignment vertical="center"/>
    </xf>
    <xf numFmtId="0" fontId="32" fillId="0" borderId="0" xfId="0" applyFont="1" applyAlignment="1">
      <alignment vertical="center" wrapText="1"/>
    </xf>
    <xf numFmtId="0" fontId="28" fillId="0" borderId="0" xfId="0" applyFont="1" applyAlignment="1">
      <alignment vertical="center" wrapText="1"/>
    </xf>
    <xf numFmtId="0" fontId="48" fillId="0" borderId="0" xfId="0" quotePrefix="1" applyFont="1" applyAlignment="1">
      <alignment horizontal="center" vertical="top" shrinkToFit="1"/>
    </xf>
    <xf numFmtId="0" fontId="73" fillId="0" borderId="0" xfId="0" applyFont="1" applyAlignment="1">
      <alignment horizontal="left" vertical="center"/>
    </xf>
    <xf numFmtId="0" fontId="47" fillId="0" borderId="0" xfId="0" applyFont="1" applyAlignment="1">
      <alignment horizontal="left" vertical="center" wrapText="1"/>
    </xf>
    <xf numFmtId="0" fontId="36" fillId="0" borderId="0" xfId="0" applyFont="1" applyAlignment="1">
      <alignment horizontal="center" vertical="center"/>
    </xf>
    <xf numFmtId="0" fontId="78" fillId="24" borderId="66" xfId="0" applyFont="1" applyFill="1" applyBorder="1" applyAlignment="1">
      <alignment horizontal="center" vertical="center" wrapText="1"/>
    </xf>
    <xf numFmtId="49" fontId="80" fillId="0" borderId="66" xfId="0" applyNumberFormat="1" applyFont="1" applyBorder="1" applyAlignment="1" applyProtection="1">
      <alignment horizontal="center" vertical="center" wrapText="1"/>
      <protection locked="0"/>
    </xf>
    <xf numFmtId="177" fontId="67" fillId="0" borderId="22" xfId="44" applyNumberFormat="1" applyFont="1" applyFill="1" applyBorder="1" applyAlignment="1" applyProtection="1">
      <alignment horizontal="left" vertical="center" wrapText="1"/>
      <protection locked="0"/>
    </xf>
    <xf numFmtId="0" fontId="42" fillId="28" borderId="22" xfId="0" applyFont="1" applyFill="1" applyBorder="1" applyAlignment="1">
      <alignment horizontal="center" vertical="center" wrapText="1"/>
    </xf>
    <xf numFmtId="0" fontId="23" fillId="0" borderId="22" xfId="0" applyFont="1" applyBorder="1" applyAlignment="1" applyProtection="1">
      <alignment vertical="center" wrapText="1"/>
      <protection locked="0"/>
    </xf>
    <xf numFmtId="14"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vertical="center" wrapText="1"/>
      <protection locked="0"/>
    </xf>
    <xf numFmtId="0" fontId="23" fillId="0" borderId="22" xfId="0" applyFont="1" applyBorder="1" applyAlignment="1" applyProtection="1">
      <alignment horizontal="left" vertical="center" wrapText="1"/>
      <protection locked="0"/>
    </xf>
    <xf numFmtId="178" fontId="23" fillId="0" borderId="22" xfId="0" applyNumberFormat="1" applyFont="1" applyBorder="1" applyAlignment="1" applyProtection="1">
      <alignment horizontal="left" vertical="center" wrapText="1"/>
      <protection locked="0"/>
    </xf>
    <xf numFmtId="179" fontId="23" fillId="0" borderId="22" xfId="0" applyNumberFormat="1" applyFont="1" applyBorder="1" applyAlignment="1" applyProtection="1">
      <alignment horizontal="left" vertical="center" wrapText="1"/>
      <protection locked="0"/>
    </xf>
    <xf numFmtId="0" fontId="23" fillId="28" borderId="22" xfId="0" applyFont="1" applyFill="1" applyBorder="1" applyAlignment="1">
      <alignment vertical="center" wrapText="1"/>
    </xf>
    <xf numFmtId="0" fontId="30" fillId="24" borderId="47" xfId="0" applyFont="1" applyFill="1" applyBorder="1" applyAlignment="1">
      <alignment horizontal="center" vertical="center" wrapText="1"/>
    </xf>
    <xf numFmtId="0" fontId="30" fillId="24" borderId="89" xfId="0" applyFont="1" applyFill="1" applyBorder="1" applyAlignment="1">
      <alignment horizontal="center" vertical="center" wrapText="1"/>
    </xf>
    <xf numFmtId="0" fontId="23" fillId="24" borderId="46" xfId="0" applyFont="1" applyFill="1" applyBorder="1" applyAlignment="1">
      <alignment vertical="center" wrapText="1"/>
    </xf>
    <xf numFmtId="14" fontId="23" fillId="24" borderId="46" xfId="0" applyNumberFormat="1" applyFont="1" applyFill="1" applyBorder="1" applyAlignment="1">
      <alignment horizontal="left" vertical="center" wrapText="1"/>
    </xf>
    <xf numFmtId="0" fontId="67" fillId="24" borderId="46" xfId="0" applyFont="1" applyFill="1" applyBorder="1" applyAlignment="1">
      <alignment vertical="center" wrapText="1"/>
    </xf>
    <xf numFmtId="0" fontId="23" fillId="0" borderId="50" xfId="0" applyFont="1" applyBorder="1" applyAlignment="1" applyProtection="1">
      <alignment vertical="center" wrapText="1"/>
      <protection locked="0"/>
    </xf>
    <xf numFmtId="0" fontId="23" fillId="24" borderId="162" xfId="0" applyFont="1" applyFill="1" applyBorder="1" applyAlignment="1">
      <alignment vertical="center" wrapText="1"/>
    </xf>
    <xf numFmtId="182" fontId="23" fillId="0" borderId="22" xfId="0" applyNumberFormat="1" applyFont="1" applyBorder="1" applyAlignment="1" applyProtection="1">
      <alignment horizontal="left" vertical="center" wrapText="1"/>
      <protection locked="0"/>
    </xf>
    <xf numFmtId="0" fontId="26" fillId="0" borderId="0" xfId="0" applyFont="1">
      <alignment vertical="center"/>
    </xf>
    <xf numFmtId="0" fontId="26" fillId="0" borderId="0" xfId="0" applyFont="1" applyAlignment="1">
      <alignment horizontal="center" vertical="center"/>
    </xf>
    <xf numFmtId="0" fontId="33" fillId="0" borderId="0" xfId="0" applyFont="1">
      <alignment vertical="center"/>
    </xf>
    <xf numFmtId="0" fontId="34" fillId="29" borderId="0" xfId="0" applyFont="1" applyFill="1" applyAlignment="1">
      <alignment horizontal="left" vertical="center"/>
    </xf>
    <xf numFmtId="0" fontId="23" fillId="0" borderId="0" xfId="0" applyFont="1" applyAlignment="1">
      <alignment horizontal="left" vertical="center" wrapText="1"/>
    </xf>
    <xf numFmtId="0" fontId="34" fillId="29" borderId="0" xfId="0" applyFont="1" applyFill="1" applyAlignment="1">
      <alignment horizontal="left" vertical="center" wrapText="1"/>
    </xf>
    <xf numFmtId="0" fontId="72" fillId="0" borderId="0" xfId="46" applyFont="1" applyAlignment="1">
      <alignment horizontal="left" vertical="center" wrapText="1"/>
    </xf>
    <xf numFmtId="0" fontId="82" fillId="0" borderId="0" xfId="46" quotePrefix="1" applyFont="1" applyAlignment="1">
      <alignment horizontal="left" vertical="center"/>
    </xf>
    <xf numFmtId="0" fontId="85" fillId="0" borderId="0" xfId="57" applyFont="1" applyAlignment="1">
      <alignment vertical="center"/>
    </xf>
    <xf numFmtId="0" fontId="86" fillId="0" borderId="152" xfId="57" applyFont="1" applyBorder="1" applyAlignment="1">
      <alignment horizontal="center" vertical="center"/>
    </xf>
    <xf numFmtId="0" fontId="86" fillId="0" borderId="28" xfId="57" applyFont="1" applyBorder="1" applyAlignment="1">
      <alignment horizontal="center" vertical="center"/>
    </xf>
    <xf numFmtId="0" fontId="85" fillId="0" borderId="0" xfId="57" applyFont="1" applyAlignment="1">
      <alignment horizontal="center" vertical="center" textRotation="255" wrapText="1"/>
    </xf>
    <xf numFmtId="0" fontId="89" fillId="0" borderId="0" xfId="57" applyFont="1" applyAlignment="1">
      <alignment horizontal="left" vertical="center" wrapText="1"/>
    </xf>
    <xf numFmtId="0" fontId="89" fillId="0" borderId="0" xfId="57" applyFont="1"/>
    <xf numFmtId="0" fontId="90" fillId="0" borderId="0" xfId="0" applyFont="1">
      <alignment vertical="center"/>
    </xf>
    <xf numFmtId="0" fontId="91" fillId="0" borderId="0" xfId="0" applyFont="1">
      <alignment vertical="center"/>
    </xf>
    <xf numFmtId="0" fontId="92" fillId="0" borderId="0" xfId="0" quotePrefix="1" applyFont="1" applyAlignment="1">
      <alignment horizontal="right" vertical="center"/>
    </xf>
    <xf numFmtId="0" fontId="84" fillId="0" borderId="0" xfId="0" applyFont="1">
      <alignment vertical="center"/>
    </xf>
    <xf numFmtId="0" fontId="93" fillId="0" borderId="0" xfId="0" applyFont="1" applyAlignment="1">
      <alignment horizontal="centerContinuous" vertical="center"/>
    </xf>
    <xf numFmtId="0" fontId="66" fillId="0" borderId="0" xfId="0" applyFont="1">
      <alignment vertical="center"/>
    </xf>
    <xf numFmtId="0" fontId="44" fillId="25" borderId="16" xfId="57" applyFont="1" applyFill="1" applyBorder="1" applyAlignment="1">
      <alignment horizontal="left" vertical="center"/>
    </xf>
    <xf numFmtId="0" fontId="44" fillId="25" borderId="21" xfId="57" applyFont="1" applyFill="1" applyBorder="1" applyAlignment="1">
      <alignment vertical="center"/>
    </xf>
    <xf numFmtId="0" fontId="44" fillId="25" borderId="19" xfId="57" applyFont="1" applyFill="1" applyBorder="1" applyAlignment="1">
      <alignment vertical="center"/>
    </xf>
    <xf numFmtId="0" fontId="89" fillId="24" borderId="24" xfId="57" applyFont="1" applyFill="1" applyBorder="1" applyAlignment="1">
      <alignment vertical="center"/>
    </xf>
    <xf numFmtId="0" fontId="89" fillId="24" borderId="26" xfId="57" applyFont="1" applyFill="1" applyBorder="1" applyAlignment="1">
      <alignment vertical="center"/>
    </xf>
    <xf numFmtId="0" fontId="89" fillId="24" borderId="45" xfId="57" applyFont="1" applyFill="1" applyBorder="1" applyAlignment="1">
      <alignment vertical="center"/>
    </xf>
    <xf numFmtId="0" fontId="89" fillId="24" borderId="53" xfId="57" applyFont="1" applyFill="1" applyBorder="1" applyAlignment="1">
      <alignment vertical="center"/>
    </xf>
    <xf numFmtId="0" fontId="78" fillId="0" borderId="0" xfId="0" applyFont="1" applyAlignment="1">
      <alignment horizontal="left" vertical="center" wrapText="1"/>
    </xf>
    <xf numFmtId="0" fontId="78" fillId="24" borderId="0" xfId="0" applyFont="1" applyFill="1" applyAlignment="1">
      <alignment horizontal="center" vertical="center" wrapText="1"/>
    </xf>
    <xf numFmtId="49" fontId="80" fillId="0" borderId="0" xfId="0" applyNumberFormat="1" applyFont="1" applyAlignment="1" applyProtection="1">
      <alignment horizontal="center" vertical="center" wrapText="1"/>
      <protection locked="0"/>
    </xf>
    <xf numFmtId="0" fontId="30" fillId="24" borderId="0" xfId="0" applyFont="1" applyFill="1" applyAlignment="1">
      <alignment horizontal="center" vertical="center" wrapText="1"/>
    </xf>
    <xf numFmtId="0" fontId="23" fillId="24" borderId="0" xfId="0" applyFont="1" applyFill="1" applyAlignment="1">
      <alignment vertical="center" wrapText="1"/>
    </xf>
    <xf numFmtId="14" fontId="23" fillId="24" borderId="0" xfId="0" applyNumberFormat="1" applyFont="1" applyFill="1" applyAlignment="1">
      <alignment horizontal="left" vertical="center" wrapText="1"/>
    </xf>
    <xf numFmtId="0" fontId="67" fillId="24" borderId="0" xfId="0" applyFont="1" applyFill="1" applyAlignment="1">
      <alignment vertical="center" wrapText="1"/>
    </xf>
    <xf numFmtId="0" fontId="45" fillId="24" borderId="0" xfId="0" applyFont="1" applyFill="1" applyAlignment="1">
      <alignment vertical="center" wrapText="1"/>
    </xf>
    <xf numFmtId="0" fontId="23" fillId="24" borderId="0" xfId="0" applyFont="1" applyFill="1" applyAlignment="1">
      <alignment horizontal="left" vertical="center" wrapText="1"/>
    </xf>
    <xf numFmtId="177" fontId="23" fillId="0" borderId="0" xfId="0" applyNumberFormat="1" applyFont="1">
      <alignment vertical="center"/>
    </xf>
    <xf numFmtId="0" fontId="47" fillId="0" borderId="0" xfId="0" applyFont="1" applyAlignment="1">
      <alignment vertical="center" wrapText="1" shrinkToFit="1"/>
    </xf>
    <xf numFmtId="0" fontId="26" fillId="0" borderId="0" xfId="0" applyFont="1" applyAlignment="1">
      <alignment horizontal="left" vertical="center"/>
    </xf>
    <xf numFmtId="0" fontId="66" fillId="0" borderId="0" xfId="0" applyFont="1" applyAlignment="1">
      <alignment horizontal="center" vertical="center"/>
    </xf>
    <xf numFmtId="0" fontId="82" fillId="0" borderId="0" xfId="46" applyFont="1" applyFill="1" applyAlignment="1">
      <alignment horizontal="left" vertical="center"/>
    </xf>
    <xf numFmtId="0" fontId="0" fillId="0" borderId="12" xfId="0" applyBorder="1">
      <alignment vertical="center"/>
    </xf>
    <xf numFmtId="0" fontId="98" fillId="0" borderId="0" xfId="0" applyFont="1">
      <alignment vertical="center"/>
    </xf>
    <xf numFmtId="0" fontId="85" fillId="24" borderId="12" xfId="0" applyFont="1" applyFill="1" applyBorder="1" applyAlignment="1">
      <alignment horizontal="left" vertical="center" indent="1"/>
    </xf>
    <xf numFmtId="0" fontId="85" fillId="24" borderId="0" xfId="0" applyFont="1" applyFill="1">
      <alignment vertical="center"/>
    </xf>
    <xf numFmtId="0" fontId="85" fillId="24" borderId="23" xfId="0" applyFont="1" applyFill="1" applyBorder="1">
      <alignment vertical="center"/>
    </xf>
    <xf numFmtId="184" fontId="23" fillId="0" borderId="22" xfId="0" applyNumberFormat="1" applyFont="1" applyBorder="1" applyAlignment="1" applyProtection="1">
      <alignment horizontal="left" vertical="center" wrapText="1"/>
      <protection locked="0"/>
    </xf>
    <xf numFmtId="0" fontId="36" fillId="0" borderId="0" xfId="0" applyFont="1" applyAlignment="1">
      <alignment horizontal="right" vertical="center"/>
    </xf>
    <xf numFmtId="0" fontId="65" fillId="0" borderId="158" xfId="0" applyFont="1" applyBorder="1" applyAlignment="1">
      <alignment horizontal="center" vertical="center" wrapText="1"/>
    </xf>
    <xf numFmtId="0" fontId="36" fillId="0" borderId="10" xfId="0" applyFont="1" applyBorder="1" applyAlignment="1">
      <alignment horizontal="right" vertical="center"/>
    </xf>
    <xf numFmtId="38" fontId="36" fillId="0" borderId="0" xfId="44" applyFont="1" applyFill="1" applyBorder="1" applyAlignment="1">
      <alignment horizontal="right" vertical="center"/>
    </xf>
    <xf numFmtId="0" fontId="36" fillId="0" borderId="0" xfId="0" applyFont="1">
      <alignment vertical="center"/>
    </xf>
    <xf numFmtId="0" fontId="47" fillId="0" borderId="0" xfId="0" applyFont="1" applyAlignment="1">
      <alignment horizontal="left" vertical="center"/>
    </xf>
    <xf numFmtId="0" fontId="0" fillId="0" borderId="0" xfId="0" applyAlignment="1">
      <alignment horizontal="left" vertical="center"/>
    </xf>
    <xf numFmtId="38" fontId="47" fillId="0" borderId="0" xfId="44" applyFont="1" applyBorder="1" applyAlignment="1">
      <alignment horizontal="left" vertical="center"/>
    </xf>
    <xf numFmtId="38" fontId="0" fillId="0" borderId="0" xfId="44" applyFont="1" applyBorder="1" applyAlignment="1">
      <alignment horizontal="left" vertical="center"/>
    </xf>
    <xf numFmtId="0" fontId="47" fillId="0" borderId="0" xfId="0" applyFont="1" applyAlignment="1">
      <alignment horizontal="left"/>
    </xf>
    <xf numFmtId="0" fontId="47" fillId="0" borderId="0" xfId="0" applyFont="1" applyAlignment="1">
      <alignment horizontal="right"/>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38" fontId="36" fillId="0" borderId="0" xfId="44" applyFont="1" applyFill="1" applyBorder="1" applyAlignment="1">
      <alignment horizontal="center" vertical="center" wrapText="1" shrinkToFit="1"/>
    </xf>
    <xf numFmtId="0" fontId="24" fillId="0" borderId="0" xfId="0" applyFont="1">
      <alignment vertical="center"/>
    </xf>
    <xf numFmtId="0" fontId="23" fillId="0" borderId="64" xfId="0" applyFont="1" applyBorder="1" applyAlignment="1" applyProtection="1">
      <alignment vertical="center" wrapText="1"/>
      <protection locked="0"/>
    </xf>
    <xf numFmtId="0" fontId="23" fillId="24" borderId="161" xfId="0" applyFont="1" applyFill="1" applyBorder="1" applyAlignment="1">
      <alignment vertical="center" wrapText="1"/>
    </xf>
    <xf numFmtId="0" fontId="0" fillId="0" borderId="18" xfId="0" applyBorder="1">
      <alignment vertical="center"/>
    </xf>
    <xf numFmtId="0" fontId="25" fillId="0" borderId="0" xfId="46" applyAlignment="1">
      <alignment horizontal="left" vertical="center"/>
    </xf>
    <xf numFmtId="0" fontId="24" fillId="0" borderId="0" xfId="0" applyFont="1" applyAlignment="1">
      <alignment vertical="top"/>
    </xf>
    <xf numFmtId="0" fontId="23" fillId="24" borderId="160" xfId="0" applyFont="1" applyFill="1" applyBorder="1" applyAlignment="1">
      <alignment horizontal="left" vertical="center" wrapText="1"/>
    </xf>
    <xf numFmtId="0" fontId="0" fillId="0" borderId="10" xfId="0" applyBorder="1">
      <alignment vertical="center"/>
    </xf>
    <xf numFmtId="0" fontId="42" fillId="28" borderId="22" xfId="0" applyFont="1" applyFill="1" applyBorder="1" applyAlignment="1">
      <alignment horizontal="center" vertical="center" shrinkToFit="1"/>
    </xf>
    <xf numFmtId="0" fontId="67" fillId="0" borderId="22" xfId="0" applyFont="1" applyBorder="1" applyAlignment="1" applyProtection="1">
      <alignment vertical="center" wrapText="1"/>
      <protection locked="0"/>
    </xf>
    <xf numFmtId="0" fontId="0" fillId="0" borderId="14" xfId="0" applyBorder="1">
      <alignment vertical="center"/>
    </xf>
    <xf numFmtId="0" fontId="0" fillId="0" borderId="49" xfId="0" applyBorder="1">
      <alignment vertical="center"/>
    </xf>
    <xf numFmtId="0" fontId="0" fillId="0" borderId="15" xfId="0" applyBorder="1">
      <alignment vertical="center"/>
    </xf>
    <xf numFmtId="0" fontId="102" fillId="0" borderId="0" xfId="46" applyFont="1" applyAlignment="1">
      <alignment horizontal="left" vertical="center"/>
    </xf>
    <xf numFmtId="0" fontId="47" fillId="0" borderId="0" xfId="0" applyFont="1" applyAlignment="1">
      <alignment horizontal="left" vertical="top" wrapText="1"/>
    </xf>
    <xf numFmtId="0" fontId="46" fillId="0" borderId="12" xfId="0" applyFont="1" applyBorder="1">
      <alignment vertical="center"/>
    </xf>
    <xf numFmtId="49" fontId="103" fillId="0" borderId="22" xfId="0" applyNumberFormat="1" applyFont="1" applyBorder="1" applyAlignment="1" applyProtection="1">
      <alignment horizontal="left" vertical="center" wrapText="1"/>
      <protection locked="0"/>
    </xf>
    <xf numFmtId="38" fontId="105" fillId="0" borderId="0" xfId="44" applyFont="1" applyBorder="1" applyAlignment="1">
      <alignment horizontal="left" vertical="center"/>
    </xf>
    <xf numFmtId="0" fontId="0" fillId="0" borderId="151" xfId="0" applyBorder="1">
      <alignment vertical="center"/>
    </xf>
    <xf numFmtId="1" fontId="23" fillId="0" borderId="22" xfId="0" applyNumberFormat="1" applyFont="1" applyBorder="1" applyAlignment="1" applyProtection="1">
      <alignment horizontal="left" vertical="center" wrapText="1"/>
      <protection locked="0"/>
    </xf>
    <xf numFmtId="0" fontId="23" fillId="24" borderId="26" xfId="0" applyFont="1" applyFill="1" applyBorder="1" applyAlignment="1">
      <alignment horizontal="left" vertical="center" wrapText="1"/>
    </xf>
    <xf numFmtId="0" fontId="72" fillId="0" borderId="0" xfId="46" applyFont="1" applyAlignment="1">
      <alignment horizontal="left" vertical="center" wrapText="1"/>
    </xf>
    <xf numFmtId="0" fontId="23" fillId="0" borderId="152" xfId="0" applyFont="1" applyBorder="1" applyAlignment="1">
      <alignment horizontal="left" vertical="center" wrapText="1"/>
    </xf>
    <xf numFmtId="0" fontId="81" fillId="28" borderId="37" xfId="0" applyFont="1" applyFill="1" applyBorder="1" applyAlignment="1">
      <alignment horizontal="left" vertical="center" wrapText="1"/>
    </xf>
    <xf numFmtId="0" fontId="67" fillId="28" borderId="26" xfId="0" applyFont="1" applyFill="1" applyBorder="1" applyAlignment="1">
      <alignment horizontal="left" vertical="center" wrapText="1"/>
    </xf>
    <xf numFmtId="0" fontId="67" fillId="28" borderId="33" xfId="0" applyFont="1" applyFill="1" applyBorder="1" applyAlignment="1">
      <alignment horizontal="left" vertical="center" wrapText="1"/>
    </xf>
    <xf numFmtId="0" fontId="0" fillId="0" borderId="48" xfId="0" applyBorder="1" applyAlignment="1">
      <alignment horizontal="left" vertical="center" wrapText="1"/>
    </xf>
    <xf numFmtId="0" fontId="23" fillId="24" borderId="160" xfId="0" applyFont="1" applyFill="1" applyBorder="1" applyAlignment="1">
      <alignment vertical="center" wrapText="1"/>
    </xf>
    <xf numFmtId="0" fontId="0" fillId="0" borderId="161" xfId="0" applyBorder="1" applyAlignment="1">
      <alignment vertical="center" wrapText="1"/>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0" fontId="23" fillId="24" borderId="65" xfId="0" applyFont="1" applyFill="1" applyBorder="1" applyAlignment="1">
      <alignment horizontal="left" vertical="center"/>
    </xf>
    <xf numFmtId="0" fontId="23" fillId="24" borderId="43" xfId="0" applyFont="1" applyFill="1" applyBorder="1" applyAlignment="1">
      <alignment horizontal="left" vertical="center"/>
    </xf>
    <xf numFmtId="0" fontId="67" fillId="28" borderId="37" xfId="0" applyFont="1" applyFill="1" applyBorder="1" applyAlignment="1">
      <alignment horizontal="left" vertical="center" wrapText="1"/>
    </xf>
    <xf numFmtId="0" fontId="67" fillId="24" borderId="37" xfId="0" applyFont="1" applyFill="1" applyBorder="1" applyAlignment="1">
      <alignment horizontal="left" vertical="center" wrapText="1"/>
    </xf>
    <xf numFmtId="0" fontId="67" fillId="24" borderId="26" xfId="0" applyFont="1" applyFill="1" applyBorder="1" applyAlignment="1">
      <alignment horizontal="left" vertical="center" wrapText="1"/>
    </xf>
    <xf numFmtId="0" fontId="26" fillId="0" borderId="0" xfId="0" applyFont="1" applyAlignment="1">
      <alignment horizontal="left" vertical="center"/>
    </xf>
    <xf numFmtId="0" fontId="107" fillId="0" borderId="0" xfId="46" applyFont="1" applyFill="1" applyAlignment="1">
      <alignment horizontal="left" vertical="center"/>
    </xf>
    <xf numFmtId="0" fontId="102" fillId="0" borderId="0" xfId="46" applyFont="1" applyFill="1" applyAlignment="1">
      <alignment horizontal="left" vertical="center"/>
    </xf>
    <xf numFmtId="0" fontId="102" fillId="0" borderId="0" xfId="46" quotePrefix="1" applyFont="1" applyAlignment="1">
      <alignment horizontal="left" vertical="center"/>
    </xf>
    <xf numFmtId="0" fontId="82" fillId="0" borderId="0" xfId="46" quotePrefix="1" applyFont="1" applyAlignment="1">
      <alignment horizontal="left" vertical="center"/>
    </xf>
    <xf numFmtId="0" fontId="34" fillId="29" borderId="0" xfId="0" applyFont="1" applyFill="1" applyAlignment="1">
      <alignment horizontal="left" vertical="center"/>
    </xf>
    <xf numFmtId="0" fontId="23" fillId="24" borderId="37" xfId="0" applyFont="1" applyFill="1" applyBorder="1" applyAlignment="1">
      <alignment horizontal="left" vertical="center" wrapText="1"/>
    </xf>
    <xf numFmtId="0" fontId="23" fillId="24" borderId="26" xfId="0" applyFont="1" applyFill="1" applyBorder="1" applyAlignment="1">
      <alignment horizontal="left" vertical="center" wrapText="1"/>
    </xf>
    <xf numFmtId="0" fontId="78" fillId="0" borderId="10" xfId="0" applyFont="1" applyBorder="1" applyAlignment="1">
      <alignment horizontal="left" vertical="center" wrapText="1"/>
    </xf>
    <xf numFmtId="0" fontId="78" fillId="24" borderId="16" xfId="0" applyFont="1" applyFill="1" applyBorder="1" applyAlignment="1">
      <alignment horizontal="center" vertical="center"/>
    </xf>
    <xf numFmtId="0" fontId="78" fillId="24" borderId="21" xfId="0" applyFont="1" applyFill="1" applyBorder="1" applyAlignment="1">
      <alignment horizontal="center" vertical="center"/>
    </xf>
    <xf numFmtId="0" fontId="78" fillId="24" borderId="19" xfId="0" applyFont="1" applyFill="1" applyBorder="1" applyAlignment="1">
      <alignment horizontal="center" vertical="center"/>
    </xf>
    <xf numFmtId="0" fontId="79" fillId="0" borderId="16" xfId="0" applyFont="1" applyBorder="1" applyAlignment="1">
      <alignment vertical="center" wrapText="1"/>
    </xf>
    <xf numFmtId="0" fontId="79" fillId="0" borderId="21" xfId="0" applyFont="1" applyBorder="1" applyAlignment="1">
      <alignment vertical="center" wrapText="1"/>
    </xf>
    <xf numFmtId="0" fontId="79" fillId="0" borderId="19" xfId="0" applyFont="1" applyBorder="1" applyAlignment="1">
      <alignment vertical="center" wrapText="1"/>
    </xf>
    <xf numFmtId="0" fontId="31" fillId="24" borderId="37" xfId="0" applyFont="1" applyFill="1" applyBorder="1" applyAlignment="1">
      <alignment horizontal="left" vertical="center" wrapText="1"/>
    </xf>
    <xf numFmtId="0" fontId="31" fillId="24" borderId="26" xfId="0" applyFont="1" applyFill="1" applyBorder="1" applyAlignment="1">
      <alignment horizontal="left" vertical="center" wrapText="1"/>
    </xf>
    <xf numFmtId="0" fontId="30" fillId="24" borderId="39" xfId="0" applyFont="1" applyFill="1" applyBorder="1" applyAlignment="1">
      <alignment horizontal="left" vertical="center"/>
    </xf>
    <xf numFmtId="0" fontId="30" fillId="24" borderId="42" xfId="0" applyFont="1" applyFill="1" applyBorder="1" applyAlignment="1">
      <alignment horizontal="left" vertical="center"/>
    </xf>
    <xf numFmtId="0" fontId="34" fillId="29" borderId="0" xfId="0" applyFont="1" applyFill="1" applyAlignment="1">
      <alignment horizontal="left" vertical="center" wrapText="1"/>
    </xf>
    <xf numFmtId="0" fontId="45" fillId="24" borderId="37" xfId="0" applyFont="1" applyFill="1" applyBorder="1" applyAlignment="1">
      <alignment horizontal="left" vertical="center" wrapText="1"/>
    </xf>
    <xf numFmtId="0" fontId="45" fillId="24" borderId="26" xfId="0" applyFont="1" applyFill="1" applyBorder="1" applyAlignment="1">
      <alignment horizontal="left" vertical="center" wrapText="1"/>
    </xf>
    <xf numFmtId="0" fontId="99" fillId="0" borderId="16" xfId="57" applyFont="1" applyBorder="1" applyAlignment="1">
      <alignment horizontal="left" vertical="center" wrapText="1" shrinkToFit="1"/>
    </xf>
    <xf numFmtId="0" fontId="100" fillId="0" borderId="19" xfId="0" applyFont="1" applyBorder="1" applyAlignment="1">
      <alignment horizontal="left" vertical="center" wrapText="1" shrinkToFit="1"/>
    </xf>
    <xf numFmtId="0" fontId="99" fillId="31" borderId="16" xfId="0" applyFont="1" applyFill="1" applyBorder="1" applyAlignment="1">
      <alignment horizontal="center" vertical="center"/>
    </xf>
    <xf numFmtId="0" fontId="0" fillId="0" borderId="19" xfId="0" applyBorder="1" applyAlignment="1">
      <alignment horizontal="center" vertical="center"/>
    </xf>
    <xf numFmtId="0" fontId="99" fillId="0" borderId="45" xfId="0" applyFont="1" applyBorder="1" applyAlignment="1">
      <alignment horizontal="center" vertical="center"/>
    </xf>
    <xf numFmtId="0" fontId="99" fillId="0" borderId="10" xfId="0" applyFont="1"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92" fillId="0" borderId="16" xfId="0" quotePrefix="1" applyFont="1" applyBorder="1" applyAlignment="1">
      <alignment horizontal="center" vertical="center"/>
    </xf>
    <xf numFmtId="0" fontId="92" fillId="0" borderId="21" xfId="0" quotePrefix="1" applyFont="1" applyBorder="1" applyAlignment="1">
      <alignment horizontal="center" vertical="center"/>
    </xf>
    <xf numFmtId="0" fontId="92" fillId="0" borderId="19" xfId="0" quotePrefix="1" applyFont="1" applyBorder="1" applyAlignment="1">
      <alignment horizontal="center" vertical="center"/>
    </xf>
    <xf numFmtId="0" fontId="66" fillId="0" borderId="0" xfId="0" applyFont="1" applyAlignment="1">
      <alignment horizontal="center" vertical="center"/>
    </xf>
    <xf numFmtId="0" fontId="89" fillId="0" borderId="65" xfId="57" applyFont="1" applyBorder="1" applyAlignment="1">
      <alignment horizontal="center" vertical="center"/>
    </xf>
    <xf numFmtId="0" fontId="89" fillId="0" borderId="51" xfId="57" applyFont="1" applyBorder="1" applyAlignment="1">
      <alignment horizontal="center" vertical="center"/>
    </xf>
    <xf numFmtId="0" fontId="89" fillId="0" borderId="43" xfId="57" applyFont="1" applyBorder="1" applyAlignment="1">
      <alignment horizontal="center" vertical="center"/>
    </xf>
    <xf numFmtId="0" fontId="89" fillId="0" borderId="44" xfId="57" applyFont="1" applyBorder="1" applyAlignment="1">
      <alignment horizontal="center" vertical="center"/>
    </xf>
    <xf numFmtId="0" fontId="89" fillId="0" borderId="52" xfId="57" applyFont="1" applyBorder="1" applyAlignment="1">
      <alignment horizontal="center" vertical="center"/>
    </xf>
    <xf numFmtId="0" fontId="89" fillId="0" borderId="39" xfId="57" applyFont="1" applyBorder="1" applyAlignment="1">
      <alignment horizontal="left" vertical="center"/>
    </xf>
    <xf numFmtId="0" fontId="89" fillId="0" borderId="40" xfId="57" applyFont="1" applyBorder="1" applyAlignment="1">
      <alignment horizontal="left" vertical="center"/>
    </xf>
    <xf numFmtId="0" fontId="89" fillId="0" borderId="41" xfId="57" applyFont="1" applyBorder="1" applyAlignment="1">
      <alignment horizontal="left" vertical="center"/>
    </xf>
    <xf numFmtId="0" fontId="70" fillId="0" borderId="0" xfId="0" applyFont="1" applyAlignment="1">
      <alignment vertical="center" wrapText="1"/>
    </xf>
    <xf numFmtId="0" fontId="87" fillId="0" borderId="30" xfId="57" applyFont="1" applyBorder="1" applyAlignment="1">
      <alignment horizontal="center" vertical="center" wrapText="1"/>
    </xf>
    <xf numFmtId="0" fontId="87" fillId="0" borderId="0" xfId="57" applyFont="1" applyAlignment="1">
      <alignment horizontal="center" vertical="center" wrapText="1"/>
    </xf>
    <xf numFmtId="0" fontId="87" fillId="0" borderId="18" xfId="57" applyFont="1" applyBorder="1" applyAlignment="1">
      <alignment horizontal="center" vertical="center" wrapText="1"/>
    </xf>
    <xf numFmtId="0" fontId="87" fillId="0" borderId="31" xfId="57" applyFont="1" applyBorder="1" applyAlignment="1">
      <alignment horizontal="center" vertical="center" wrapText="1"/>
    </xf>
    <xf numFmtId="0" fontId="87" fillId="0" borderId="27" xfId="57" applyFont="1" applyBorder="1" applyAlignment="1">
      <alignment horizontal="center" vertical="center" wrapText="1"/>
    </xf>
    <xf numFmtId="0" fontId="87" fillId="0" borderId="36" xfId="57" applyFont="1" applyBorder="1" applyAlignment="1">
      <alignment horizontal="center" vertical="center" wrapText="1"/>
    </xf>
    <xf numFmtId="176" fontId="89" fillId="0" borderId="30" xfId="57" applyNumberFormat="1" applyFont="1" applyBorder="1" applyAlignment="1">
      <alignment horizontal="left" vertical="top"/>
    </xf>
    <xf numFmtId="176" fontId="89" fillId="0" borderId="0" xfId="57" applyNumberFormat="1" applyFont="1" applyAlignment="1">
      <alignment horizontal="left" vertical="top"/>
    </xf>
    <xf numFmtId="176" fontId="89" fillId="0" borderId="18" xfId="57" applyNumberFormat="1" applyFont="1" applyBorder="1" applyAlignment="1">
      <alignment horizontal="left" vertical="top"/>
    </xf>
    <xf numFmtId="0" fontId="87" fillId="0" borderId="28" xfId="57" applyFont="1" applyBorder="1" applyAlignment="1">
      <alignment horizontal="right" vertical="center"/>
    </xf>
    <xf numFmtId="0" fontId="87" fillId="0" borderId="29" xfId="57" applyFont="1" applyBorder="1" applyAlignment="1">
      <alignment horizontal="right" vertical="center"/>
    </xf>
    <xf numFmtId="0" fontId="87" fillId="0" borderId="31" xfId="57" applyFont="1" applyBorder="1" applyAlignment="1">
      <alignment horizontal="right" vertical="center"/>
    </xf>
    <xf numFmtId="0" fontId="87" fillId="0" borderId="27" xfId="57" applyFont="1" applyBorder="1" applyAlignment="1">
      <alignment horizontal="right" vertical="center"/>
    </xf>
    <xf numFmtId="0" fontId="87" fillId="0" borderId="29" xfId="57" applyFont="1" applyBorder="1" applyAlignment="1">
      <alignment horizontal="right" vertical="center" wrapText="1"/>
    </xf>
    <xf numFmtId="0" fontId="87" fillId="0" borderId="27" xfId="57" applyFont="1" applyBorder="1" applyAlignment="1">
      <alignment horizontal="right" vertical="center" wrapText="1"/>
    </xf>
    <xf numFmtId="0" fontId="88" fillId="31" borderId="174" xfId="57" applyFont="1" applyFill="1" applyBorder="1" applyAlignment="1">
      <alignment horizontal="left" vertical="center" wrapText="1" shrinkToFit="1"/>
    </xf>
    <xf numFmtId="0" fontId="88" fillId="31" borderId="47" xfId="57" applyFont="1" applyFill="1" applyBorder="1" applyAlignment="1">
      <alignment horizontal="left" vertical="center" wrapText="1" shrinkToFit="1"/>
    </xf>
    <xf numFmtId="0" fontId="88" fillId="31" borderId="89" xfId="57" applyFont="1" applyFill="1" applyBorder="1" applyAlignment="1">
      <alignment horizontal="left" vertical="center" wrapText="1" shrinkToFit="1"/>
    </xf>
    <xf numFmtId="0" fontId="88" fillId="31" borderId="175" xfId="57" applyFont="1" applyFill="1" applyBorder="1" applyAlignment="1">
      <alignment horizontal="left" vertical="center" wrapText="1" shrinkToFit="1"/>
    </xf>
    <xf numFmtId="0" fontId="88" fillId="31" borderId="22" xfId="57" applyFont="1" applyFill="1" applyBorder="1" applyAlignment="1">
      <alignment horizontal="left" vertical="center" wrapText="1" shrinkToFit="1"/>
    </xf>
    <xf numFmtId="0" fontId="88" fillId="31" borderId="46" xfId="57" applyFont="1" applyFill="1" applyBorder="1" applyAlignment="1">
      <alignment horizontal="left" vertical="center" wrapText="1" shrinkToFit="1"/>
    </xf>
    <xf numFmtId="0" fontId="94" fillId="0" borderId="0" xfId="0" applyFont="1" applyAlignment="1">
      <alignment horizontal="center" vertical="center" shrinkToFit="1"/>
    </xf>
    <xf numFmtId="0" fontId="66" fillId="0" borderId="16" xfId="0" applyFont="1" applyBorder="1" applyAlignment="1">
      <alignment horizontal="center" vertical="center"/>
    </xf>
    <xf numFmtId="0" fontId="66" fillId="0" borderId="21" xfId="0" applyFont="1" applyBorder="1" applyAlignment="1">
      <alignment horizontal="center" vertical="center"/>
    </xf>
    <xf numFmtId="0" fontId="66" fillId="0" borderId="19" xfId="0" applyFont="1" applyBorder="1" applyAlignment="1">
      <alignment horizontal="center" vertical="center"/>
    </xf>
    <xf numFmtId="0" fontId="84" fillId="0" borderId="66" xfId="0" applyFont="1" applyBorder="1" applyAlignment="1">
      <alignment horizontal="center" vertical="center"/>
    </xf>
    <xf numFmtId="0" fontId="87" fillId="0" borderId="40" xfId="57" applyFont="1" applyBorder="1" applyAlignment="1">
      <alignment horizontal="center" vertical="center" wrapText="1"/>
    </xf>
    <xf numFmtId="0" fontId="87" fillId="0" borderId="42" xfId="57" applyFont="1" applyBorder="1" applyAlignment="1">
      <alignment horizontal="center" vertical="center" wrapText="1"/>
    </xf>
    <xf numFmtId="0" fontId="86" fillId="24" borderId="67" xfId="57" applyFont="1" applyFill="1" applyBorder="1" applyAlignment="1">
      <alignment horizontal="center" vertical="center" wrapText="1"/>
    </xf>
    <xf numFmtId="0" fontId="86" fillId="24" borderId="64" xfId="57" applyFont="1" applyFill="1" applyBorder="1" applyAlignment="1">
      <alignment horizontal="center" vertical="center" wrapText="1"/>
    </xf>
    <xf numFmtId="0" fontId="86" fillId="0" borderId="61" xfId="57" applyFont="1" applyBorder="1" applyAlignment="1">
      <alignment horizontal="center" vertical="center" wrapText="1"/>
    </xf>
    <xf numFmtId="0" fontId="86" fillId="0" borderId="41" xfId="57" applyFont="1" applyBorder="1" applyAlignment="1">
      <alignment horizontal="center" vertical="center" wrapText="1"/>
    </xf>
    <xf numFmtId="180" fontId="87" fillId="0" borderId="24" xfId="58" applyNumberFormat="1" applyFont="1" applyFill="1" applyBorder="1" applyAlignment="1">
      <alignment horizontal="center" vertical="center" wrapText="1" shrinkToFit="1"/>
    </xf>
    <xf numFmtId="180" fontId="87" fillId="0" borderId="25" xfId="58" applyNumberFormat="1" applyFont="1" applyFill="1" applyBorder="1" applyAlignment="1">
      <alignment horizontal="center" vertical="center" wrapText="1" shrinkToFit="1"/>
    </xf>
    <xf numFmtId="180" fontId="87" fillId="0" borderId="26" xfId="58" applyNumberFormat="1" applyFont="1" applyFill="1" applyBorder="1" applyAlignment="1">
      <alignment horizontal="center" vertical="center" wrapText="1" shrinkToFit="1"/>
    </xf>
    <xf numFmtId="0" fontId="70" fillId="0" borderId="0" xfId="0" applyFont="1" applyAlignment="1">
      <alignment horizontal="left" vertical="center" wrapText="1"/>
    </xf>
    <xf numFmtId="0" fontId="89" fillId="24" borderId="39" xfId="57" applyFont="1" applyFill="1" applyBorder="1" applyAlignment="1">
      <alignment horizontal="left" vertical="center"/>
    </xf>
    <xf numFmtId="0" fontId="89" fillId="24" borderId="40" xfId="57" applyFont="1" applyFill="1" applyBorder="1" applyAlignment="1">
      <alignment horizontal="left" vertical="center"/>
    </xf>
    <xf numFmtId="0" fontId="89" fillId="24" borderId="42" xfId="57" applyFont="1" applyFill="1" applyBorder="1" applyAlignment="1">
      <alignment horizontal="left" vertical="center"/>
    </xf>
    <xf numFmtId="0" fontId="87" fillId="24" borderId="37" xfId="57" applyFont="1" applyFill="1" applyBorder="1" applyAlignment="1">
      <alignment horizontal="left" vertical="center"/>
    </xf>
    <xf numFmtId="0" fontId="87" fillId="24" borderId="25" xfId="57" applyFont="1" applyFill="1" applyBorder="1" applyAlignment="1">
      <alignment horizontal="left" vertical="center"/>
    </xf>
    <xf numFmtId="0" fontId="87" fillId="24" borderId="26" xfId="57" applyFont="1" applyFill="1" applyBorder="1" applyAlignment="1">
      <alignment horizontal="left" vertical="center"/>
    </xf>
    <xf numFmtId="0" fontId="70" fillId="25" borderId="16" xfId="57" applyFont="1" applyFill="1" applyBorder="1" applyAlignment="1">
      <alignment horizontal="left" vertical="center"/>
    </xf>
    <xf numFmtId="0" fontId="70" fillId="25" borderId="21" xfId="57" applyFont="1" applyFill="1" applyBorder="1" applyAlignment="1">
      <alignment horizontal="left" vertical="center"/>
    </xf>
    <xf numFmtId="0" fontId="70" fillId="25" borderId="19" xfId="57" applyFont="1" applyFill="1" applyBorder="1" applyAlignment="1">
      <alignment horizontal="left" vertical="center"/>
    </xf>
    <xf numFmtId="0" fontId="87" fillId="0" borderId="61" xfId="57" applyFont="1" applyBorder="1" applyAlignment="1">
      <alignment horizontal="right" vertical="center"/>
    </xf>
    <xf numFmtId="0" fontId="87" fillId="0" borderId="40" xfId="57" applyFont="1" applyBorder="1" applyAlignment="1">
      <alignment horizontal="right" vertical="center"/>
    </xf>
    <xf numFmtId="0" fontId="87" fillId="0" borderId="42" xfId="57" applyFont="1" applyBorder="1" applyAlignment="1">
      <alignment horizontal="right" vertical="center"/>
    </xf>
    <xf numFmtId="0" fontId="87" fillId="24" borderId="61" xfId="57" applyFont="1" applyFill="1" applyBorder="1" applyAlignment="1">
      <alignment horizontal="center" vertical="center" wrapText="1"/>
    </xf>
    <xf numFmtId="0" fontId="87" fillId="24" borderId="40" xfId="57" applyFont="1" applyFill="1" applyBorder="1" applyAlignment="1">
      <alignment horizontal="center" vertical="center" wrapText="1"/>
    </xf>
    <xf numFmtId="0" fontId="87" fillId="0" borderId="24" xfId="58" applyNumberFormat="1" applyFont="1" applyFill="1" applyBorder="1" applyAlignment="1">
      <alignment horizontal="right" vertical="center"/>
    </xf>
    <xf numFmtId="0" fontId="87" fillId="0" borderId="38" xfId="58" applyNumberFormat="1" applyFont="1" applyFill="1" applyBorder="1" applyAlignment="1">
      <alignment horizontal="right" vertical="center"/>
    </xf>
    <xf numFmtId="0" fontId="44" fillId="25" borderId="16" xfId="57" applyFont="1" applyFill="1" applyBorder="1" applyAlignment="1">
      <alignment horizontal="left" vertical="center" shrinkToFit="1"/>
    </xf>
    <xf numFmtId="0" fontId="44" fillId="25" borderId="21" xfId="57" applyFont="1" applyFill="1" applyBorder="1" applyAlignment="1">
      <alignment horizontal="left" vertical="center" shrinkToFit="1"/>
    </xf>
    <xf numFmtId="0" fontId="44" fillId="25" borderId="19" xfId="57" applyFont="1" applyFill="1" applyBorder="1" applyAlignment="1">
      <alignment horizontal="left" vertical="center" shrinkToFit="1"/>
    </xf>
    <xf numFmtId="0" fontId="87" fillId="0" borderId="61" xfId="57" applyFont="1" applyBorder="1" applyAlignment="1">
      <alignment horizontal="left" vertical="center" wrapText="1" shrinkToFit="1"/>
    </xf>
    <xf numFmtId="0" fontId="87" fillId="0" borderId="40" xfId="57" applyFont="1" applyBorder="1" applyAlignment="1">
      <alignment horizontal="left" vertical="center" wrapText="1" shrinkToFit="1"/>
    </xf>
    <xf numFmtId="0" fontId="87" fillId="0" borderId="42" xfId="57" applyFont="1" applyBorder="1" applyAlignment="1">
      <alignment horizontal="left" vertical="center" wrapText="1" shrinkToFit="1"/>
    </xf>
    <xf numFmtId="0" fontId="87" fillId="0" borderId="170" xfId="57" applyFont="1" applyBorder="1" applyAlignment="1">
      <alignment horizontal="left" vertical="center" shrinkToFit="1"/>
    </xf>
    <xf numFmtId="0" fontId="87" fillId="0" borderId="171" xfId="57" applyFont="1" applyBorder="1" applyAlignment="1">
      <alignment horizontal="left" vertical="center" shrinkToFit="1"/>
    </xf>
    <xf numFmtId="0" fontId="87" fillId="0" borderId="172" xfId="57" applyFont="1" applyBorder="1" applyAlignment="1">
      <alignment horizontal="left" vertical="center" shrinkToFit="1"/>
    </xf>
    <xf numFmtId="0" fontId="87" fillId="0" borderId="167" xfId="57" applyFont="1" applyBorder="1" applyAlignment="1">
      <alignment horizontal="left" vertical="center" shrinkToFit="1"/>
    </xf>
    <xf numFmtId="0" fontId="87" fillId="0" borderId="168" xfId="57" applyFont="1" applyBorder="1" applyAlignment="1">
      <alignment horizontal="left" vertical="center" shrinkToFit="1"/>
    </xf>
    <xf numFmtId="0" fontId="87" fillId="0" borderId="169" xfId="57" applyFont="1" applyBorder="1" applyAlignment="1">
      <alignment horizontal="left" vertical="center" shrinkToFit="1"/>
    </xf>
    <xf numFmtId="0" fontId="96" fillId="26" borderId="44" xfId="57" applyFont="1" applyFill="1" applyBorder="1" applyAlignment="1">
      <alignment horizontal="left" vertical="center" wrapText="1"/>
    </xf>
    <xf numFmtId="0" fontId="96" fillId="26" borderId="51" xfId="57" applyFont="1" applyFill="1" applyBorder="1" applyAlignment="1">
      <alignment horizontal="left" vertical="center" wrapText="1"/>
    </xf>
    <xf numFmtId="0" fontId="96" fillId="26" borderId="52" xfId="57" applyFont="1" applyFill="1" applyBorder="1" applyAlignment="1">
      <alignment horizontal="left" vertical="center" wrapText="1"/>
    </xf>
    <xf numFmtId="0" fontId="89" fillId="24" borderId="165" xfId="57" applyFont="1" applyFill="1" applyBorder="1" applyAlignment="1">
      <alignment horizontal="left" vertical="center"/>
    </xf>
    <xf numFmtId="0" fontId="89" fillId="24" borderId="173" xfId="57" applyFont="1" applyFill="1" applyBorder="1" applyAlignment="1">
      <alignment horizontal="left" vertical="center"/>
    </xf>
    <xf numFmtId="0" fontId="89" fillId="24" borderId="166" xfId="57" applyFont="1" applyFill="1" applyBorder="1" applyAlignment="1">
      <alignment horizontal="left" vertical="center"/>
    </xf>
    <xf numFmtId="0" fontId="89" fillId="24" borderId="12" xfId="57" applyFont="1" applyFill="1" applyBorder="1" applyAlignment="1">
      <alignment horizontal="left" vertical="center"/>
    </xf>
    <xf numFmtId="0" fontId="89" fillId="24" borderId="0" xfId="57" applyFont="1" applyFill="1" applyAlignment="1">
      <alignment horizontal="left" vertical="center"/>
    </xf>
    <xf numFmtId="0" fontId="89" fillId="24" borderId="23" xfId="57" applyFont="1" applyFill="1" applyBorder="1" applyAlignment="1">
      <alignment horizontal="left" vertical="center"/>
    </xf>
    <xf numFmtId="0" fontId="89" fillId="24" borderId="14" xfId="57" applyFont="1" applyFill="1" applyBorder="1" applyAlignment="1">
      <alignment horizontal="left" vertical="center"/>
    </xf>
    <xf numFmtId="0" fontId="89" fillId="24" borderId="10" xfId="57" applyFont="1" applyFill="1" applyBorder="1" applyAlignment="1">
      <alignment horizontal="left" vertical="center"/>
    </xf>
    <xf numFmtId="0" fontId="89" fillId="24" borderId="53" xfId="57" applyFont="1" applyFill="1" applyBorder="1" applyAlignment="1">
      <alignment horizontal="left" vertical="center"/>
    </xf>
    <xf numFmtId="0" fontId="89" fillId="24" borderId="37" xfId="57" applyFont="1" applyFill="1" applyBorder="1" applyAlignment="1">
      <alignment horizontal="left" vertical="center"/>
    </xf>
    <xf numFmtId="0" fontId="89" fillId="24" borderId="25" xfId="57" applyFont="1" applyFill="1" applyBorder="1" applyAlignment="1">
      <alignment horizontal="left" vertical="center"/>
    </xf>
    <xf numFmtId="0" fontId="89" fillId="24" borderId="26" xfId="57" applyFont="1" applyFill="1" applyBorder="1" applyAlignment="1">
      <alignment horizontal="left" vertical="center"/>
    </xf>
    <xf numFmtId="0" fontId="89" fillId="24" borderId="176" xfId="57" applyFont="1" applyFill="1" applyBorder="1" applyAlignment="1">
      <alignment horizontal="left" vertical="center"/>
    </xf>
    <xf numFmtId="0" fontId="89" fillId="24" borderId="56" xfId="57" applyFont="1" applyFill="1" applyBorder="1" applyAlignment="1">
      <alignment horizontal="left" vertical="center"/>
    </xf>
    <xf numFmtId="0" fontId="89" fillId="24" borderId="62" xfId="57" applyFont="1" applyFill="1" applyBorder="1" applyAlignment="1">
      <alignment horizontal="left" vertical="center"/>
    </xf>
    <xf numFmtId="0" fontId="87" fillId="0" borderId="24" xfId="57" applyFont="1" applyBorder="1" applyAlignment="1">
      <alignment horizontal="right" vertical="center"/>
    </xf>
    <xf numFmtId="0" fontId="87" fillId="0" borderId="25" xfId="57" applyFont="1" applyBorder="1" applyAlignment="1">
      <alignment horizontal="right" vertical="center"/>
    </xf>
    <xf numFmtId="0" fontId="87" fillId="0" borderId="26" xfId="57" applyFont="1" applyBorder="1" applyAlignment="1">
      <alignment horizontal="right" vertical="center"/>
    </xf>
    <xf numFmtId="0" fontId="86" fillId="26" borderId="24" xfId="57" applyFont="1" applyFill="1" applyBorder="1" applyAlignment="1">
      <alignment horizontal="left" vertical="center" wrapText="1" indent="1"/>
    </xf>
    <xf numFmtId="0" fontId="86" fillId="26" borderId="25" xfId="57" applyFont="1" applyFill="1" applyBorder="1" applyAlignment="1">
      <alignment horizontal="left" vertical="center" wrapText="1" indent="1"/>
    </xf>
    <xf numFmtId="0" fontId="86" fillId="26" borderId="38" xfId="57" applyFont="1" applyFill="1" applyBorder="1" applyAlignment="1">
      <alignment horizontal="left" vertical="center" wrapText="1" indent="1"/>
    </xf>
    <xf numFmtId="0" fontId="95" fillId="26" borderId="57" xfId="57" applyFont="1" applyFill="1" applyBorder="1" applyAlignment="1">
      <alignment horizontal="left" vertical="center" wrapText="1" indent="1"/>
    </xf>
    <xf numFmtId="0" fontId="95" fillId="26" borderId="56" xfId="57" applyFont="1" applyFill="1" applyBorder="1" applyAlignment="1">
      <alignment horizontal="left" vertical="center" wrapText="1" indent="1"/>
    </xf>
    <xf numFmtId="0" fontId="95" fillId="26" borderId="58" xfId="57" applyFont="1" applyFill="1" applyBorder="1" applyAlignment="1">
      <alignment horizontal="left" vertical="center" wrapText="1" indent="1"/>
    </xf>
    <xf numFmtId="0" fontId="44" fillId="25" borderId="16" xfId="57" applyFont="1" applyFill="1" applyBorder="1" applyAlignment="1">
      <alignment horizontal="center" vertical="center" shrinkToFit="1"/>
    </xf>
    <xf numFmtId="0" fontId="44" fillId="25" borderId="21" xfId="57" applyFont="1" applyFill="1" applyBorder="1" applyAlignment="1">
      <alignment horizontal="center" vertical="center" shrinkToFit="1"/>
    </xf>
    <xf numFmtId="0" fontId="44" fillId="25" borderId="60" xfId="57" applyFont="1" applyFill="1" applyBorder="1" applyAlignment="1">
      <alignment horizontal="center" vertical="center" shrinkToFit="1"/>
    </xf>
    <xf numFmtId="0" fontId="89" fillId="26" borderId="59" xfId="57" applyFont="1" applyFill="1" applyBorder="1" applyAlignment="1">
      <alignment horizontal="center" vertical="center"/>
    </xf>
    <xf numFmtId="0" fontId="89" fillId="26" borderId="60" xfId="57" applyFont="1" applyFill="1" applyBorder="1" applyAlignment="1">
      <alignment horizontal="center" vertical="center"/>
    </xf>
    <xf numFmtId="0" fontId="89" fillId="0" borderId="59" xfId="57" applyFont="1" applyBorder="1" applyAlignment="1">
      <alignment horizontal="center" vertical="center"/>
    </xf>
    <xf numFmtId="0" fontId="89" fillId="0" borderId="60" xfId="57" applyFont="1" applyBorder="1" applyAlignment="1">
      <alignment horizontal="center" vertical="center"/>
    </xf>
    <xf numFmtId="0" fontId="89" fillId="0" borderId="21" xfId="57" applyFont="1" applyBorder="1" applyAlignment="1">
      <alignment horizontal="center" vertical="center"/>
    </xf>
    <xf numFmtId="0" fontId="89" fillId="0" borderId="19" xfId="57" applyFont="1" applyBorder="1" applyAlignment="1">
      <alignment horizontal="center" vertical="center"/>
    </xf>
    <xf numFmtId="0" fontId="86" fillId="0" borderId="63" xfId="57" applyFont="1" applyBorder="1" applyAlignment="1">
      <alignment horizontal="left" vertical="center" wrapText="1" shrinkToFit="1"/>
    </xf>
    <xf numFmtId="0" fontId="86" fillId="0" borderId="153" xfId="57" applyFont="1" applyBorder="1" applyAlignment="1">
      <alignment horizontal="left" vertical="center" wrapText="1" shrinkToFit="1"/>
    </xf>
    <xf numFmtId="0" fontId="86" fillId="0" borderId="30" xfId="57" applyFont="1" applyBorder="1" applyAlignment="1">
      <alignment horizontal="left" vertical="center" wrapText="1" shrinkToFit="1"/>
    </xf>
    <xf numFmtId="0" fontId="86" fillId="0" borderId="18" xfId="57" applyFont="1" applyBorder="1" applyAlignment="1">
      <alignment horizontal="left" vertical="center" wrapText="1" shrinkToFit="1"/>
    </xf>
    <xf numFmtId="0" fontId="87" fillId="0" borderId="24" xfId="57" applyFont="1" applyBorder="1" applyAlignment="1">
      <alignment horizontal="left" vertical="center"/>
    </xf>
    <xf numFmtId="0" fontId="87" fillId="0" borderId="25" xfId="57" applyFont="1" applyBorder="1" applyAlignment="1">
      <alignment horizontal="left" vertical="center"/>
    </xf>
    <xf numFmtId="0" fontId="87" fillId="0" borderId="26" xfId="57" applyFont="1" applyBorder="1" applyAlignment="1">
      <alignment horizontal="left" vertical="center"/>
    </xf>
    <xf numFmtId="0" fontId="87" fillId="31" borderId="24" xfId="57" applyFont="1" applyFill="1" applyBorder="1" applyAlignment="1">
      <alignment horizontal="center" vertical="center" shrinkToFit="1"/>
    </xf>
    <xf numFmtId="0" fontId="87" fillId="31" borderId="26" xfId="57" applyFont="1" applyFill="1" applyBorder="1" applyAlignment="1">
      <alignment horizontal="center" vertical="center" shrinkToFit="1"/>
    </xf>
    <xf numFmtId="0" fontId="87" fillId="0" borderId="28" xfId="57" applyFont="1" applyBorder="1" applyAlignment="1">
      <alignment horizontal="right" vertical="center" shrinkToFit="1"/>
    </xf>
    <xf numFmtId="0" fontId="87" fillId="0" borderId="48" xfId="57" applyFont="1" applyBorder="1" applyAlignment="1">
      <alignment horizontal="right" vertical="center" shrinkToFit="1"/>
    </xf>
    <xf numFmtId="0" fontId="89" fillId="0" borderId="44" xfId="57" applyFont="1" applyBorder="1" applyAlignment="1">
      <alignment horizontal="center" vertical="center" shrinkToFit="1"/>
    </xf>
    <xf numFmtId="0" fontId="89" fillId="0" borderId="51" xfId="57" applyFont="1" applyBorder="1" applyAlignment="1">
      <alignment horizontal="center" vertical="center" shrinkToFit="1"/>
    </xf>
    <xf numFmtId="0" fontId="89" fillId="0" borderId="43" xfId="57" applyFont="1" applyBorder="1" applyAlignment="1">
      <alignment horizontal="center" vertical="center" shrinkToFit="1"/>
    </xf>
    <xf numFmtId="0" fontId="89" fillId="0" borderId="52" xfId="57" applyFont="1" applyBorder="1" applyAlignment="1">
      <alignment horizontal="center" vertical="center" shrinkToFit="1"/>
    </xf>
    <xf numFmtId="0" fontId="89" fillId="24" borderId="37" xfId="57" applyFont="1" applyFill="1" applyBorder="1" applyAlignment="1">
      <alignment horizontal="center" vertical="center" shrinkToFit="1"/>
    </xf>
    <xf numFmtId="0" fontId="89" fillId="24" borderId="25" xfId="57" applyFont="1" applyFill="1" applyBorder="1" applyAlignment="1">
      <alignment horizontal="center" vertical="center" shrinkToFit="1"/>
    </xf>
    <xf numFmtId="0" fontId="89" fillId="24" borderId="26" xfId="57" applyFont="1" applyFill="1" applyBorder="1" applyAlignment="1">
      <alignment horizontal="center" vertical="center" shrinkToFit="1"/>
    </xf>
    <xf numFmtId="0" fontId="89" fillId="24" borderId="14" xfId="57" applyFont="1" applyFill="1" applyBorder="1" applyAlignment="1">
      <alignment horizontal="center" vertical="center" shrinkToFit="1"/>
    </xf>
    <xf numFmtId="0" fontId="89" fillId="24" borderId="10" xfId="57" applyFont="1" applyFill="1" applyBorder="1" applyAlignment="1">
      <alignment horizontal="center" vertical="center" shrinkToFit="1"/>
    </xf>
    <xf numFmtId="0" fontId="89" fillId="24" borderId="53" xfId="57" applyFont="1" applyFill="1" applyBorder="1" applyAlignment="1">
      <alignment horizontal="center" vertical="center" shrinkToFit="1"/>
    </xf>
    <xf numFmtId="0" fontId="44" fillId="25" borderId="16" xfId="57" applyFont="1" applyFill="1" applyBorder="1" applyAlignment="1">
      <alignment vertical="center" wrapText="1" shrinkToFit="1"/>
    </xf>
    <xf numFmtId="0" fontId="44" fillId="25" borderId="21" xfId="57" applyFont="1" applyFill="1" applyBorder="1" applyAlignment="1">
      <alignment vertical="center" wrapText="1" shrinkToFit="1"/>
    </xf>
    <xf numFmtId="0" fontId="44" fillId="25" borderId="19" xfId="57" applyFont="1" applyFill="1" applyBorder="1" applyAlignment="1">
      <alignment vertical="center" wrapText="1" shrinkToFit="1"/>
    </xf>
    <xf numFmtId="0" fontId="87" fillId="0" borderId="35" xfId="57" applyFont="1" applyBorder="1" applyAlignment="1">
      <alignment horizontal="right" vertical="center" wrapText="1"/>
    </xf>
    <xf numFmtId="0" fontId="87" fillId="0" borderId="36" xfId="57" applyFont="1" applyBorder="1" applyAlignment="1">
      <alignment horizontal="right" vertical="center" wrapText="1"/>
    </xf>
    <xf numFmtId="0" fontId="89" fillId="24" borderId="65" xfId="57" applyFont="1" applyFill="1" applyBorder="1" applyAlignment="1">
      <alignment horizontal="center" vertical="center"/>
    </xf>
    <xf numFmtId="0" fontId="89" fillId="24" borderId="51" xfId="57" applyFont="1" applyFill="1" applyBorder="1" applyAlignment="1">
      <alignment horizontal="center" vertical="center"/>
    </xf>
    <xf numFmtId="0" fontId="89" fillId="24" borderId="43" xfId="57" applyFont="1" applyFill="1" applyBorder="1" applyAlignment="1">
      <alignment horizontal="center" vertical="center"/>
    </xf>
    <xf numFmtId="0" fontId="87" fillId="26" borderId="54" xfId="57" applyFont="1" applyFill="1" applyBorder="1" applyAlignment="1">
      <alignment horizontal="center" vertical="center" wrapText="1"/>
    </xf>
    <xf numFmtId="0" fontId="87" fillId="26" borderId="55" xfId="57" applyFont="1" applyFill="1" applyBorder="1" applyAlignment="1">
      <alignment horizontal="center" vertical="center" wrapText="1"/>
    </xf>
    <xf numFmtId="0" fontId="87" fillId="24" borderId="28" xfId="57" applyFont="1" applyFill="1" applyBorder="1" applyAlignment="1">
      <alignment horizontal="center" vertical="center" wrapText="1"/>
    </xf>
    <xf numFmtId="0" fontId="87" fillId="24" borderId="29" xfId="57" applyFont="1" applyFill="1" applyBorder="1" applyAlignment="1">
      <alignment horizontal="center" vertical="center" wrapText="1"/>
    </xf>
    <xf numFmtId="0" fontId="87" fillId="24" borderId="48" xfId="57" applyFont="1" applyFill="1" applyBorder="1" applyAlignment="1">
      <alignment horizontal="center" vertical="center" wrapText="1"/>
    </xf>
    <xf numFmtId="0" fontId="87" fillId="24" borderId="31" xfId="57" applyFont="1" applyFill="1" applyBorder="1" applyAlignment="1">
      <alignment horizontal="center" vertical="center" wrapText="1"/>
    </xf>
    <xf numFmtId="0" fontId="87" fillId="24" borderId="27" xfId="57" applyFont="1" applyFill="1" applyBorder="1" applyAlignment="1">
      <alignment horizontal="center" vertical="center" wrapText="1"/>
    </xf>
    <xf numFmtId="0" fontId="87" fillId="24" borderId="32" xfId="57" applyFont="1" applyFill="1" applyBorder="1" applyAlignment="1">
      <alignment horizontal="center" vertical="center" wrapText="1"/>
    </xf>
    <xf numFmtId="14" fontId="87" fillId="0" borderId="29" xfId="57" applyNumberFormat="1" applyFont="1" applyBorder="1" applyAlignment="1">
      <alignment horizontal="left" vertical="center" indent="1" shrinkToFit="1"/>
    </xf>
    <xf numFmtId="14" fontId="87" fillId="0" borderId="48" xfId="57" applyNumberFormat="1" applyFont="1" applyBorder="1" applyAlignment="1">
      <alignment horizontal="left" vertical="center" indent="1" shrinkToFit="1"/>
    </xf>
    <xf numFmtId="0" fontId="87" fillId="24" borderId="28" xfId="57" applyFont="1" applyFill="1" applyBorder="1" applyAlignment="1">
      <alignment horizontal="left" vertical="center" wrapText="1"/>
    </xf>
    <xf numFmtId="0" fontId="87" fillId="24" borderId="48" xfId="57" applyFont="1" applyFill="1" applyBorder="1" applyAlignment="1">
      <alignment horizontal="left" vertical="center" wrapText="1"/>
    </xf>
    <xf numFmtId="0" fontId="87" fillId="24" borderId="31" xfId="57" applyFont="1" applyFill="1" applyBorder="1" applyAlignment="1">
      <alignment horizontal="left" vertical="center" wrapText="1"/>
    </xf>
    <xf numFmtId="0" fontId="87" fillId="24" borderId="32" xfId="57" applyFont="1" applyFill="1" applyBorder="1" applyAlignment="1">
      <alignment horizontal="left" vertical="center" wrapText="1"/>
    </xf>
    <xf numFmtId="0" fontId="87" fillId="0" borderId="30" xfId="57" applyFont="1" applyBorder="1" applyAlignment="1">
      <alignment horizontal="center" vertical="top"/>
    </xf>
    <xf numFmtId="0" fontId="87" fillId="0" borderId="27" xfId="57" applyFont="1" applyBorder="1" applyAlignment="1">
      <alignment horizontal="center" vertical="top"/>
    </xf>
    <xf numFmtId="0" fontId="87" fillId="0" borderId="32" xfId="57" applyFont="1" applyBorder="1" applyAlignment="1">
      <alignment horizontal="center" vertical="top"/>
    </xf>
    <xf numFmtId="0" fontId="89" fillId="25" borderId="163" xfId="57" applyFont="1" applyFill="1" applyBorder="1" applyAlignment="1">
      <alignment horizontal="center" vertical="center" textRotation="255" wrapText="1"/>
    </xf>
    <xf numFmtId="0" fontId="89" fillId="25" borderId="49" xfId="57" applyFont="1" applyFill="1" applyBorder="1" applyAlignment="1">
      <alignment horizontal="center" vertical="center" textRotation="255" wrapText="1"/>
    </xf>
    <xf numFmtId="0" fontId="89" fillId="25" borderId="20" xfId="57" applyFont="1" applyFill="1" applyBorder="1" applyAlignment="1">
      <alignment horizontal="center" vertical="center" textRotation="255" wrapText="1"/>
    </xf>
    <xf numFmtId="0" fontId="87" fillId="24" borderId="151" xfId="57" applyFont="1" applyFill="1" applyBorder="1" applyAlignment="1">
      <alignment horizontal="left" vertical="center" wrapText="1" indent="1"/>
    </xf>
    <xf numFmtId="0" fontId="87" fillId="24" borderId="152" xfId="57" applyFont="1" applyFill="1" applyBorder="1" applyAlignment="1">
      <alignment horizontal="left" vertical="center" wrapText="1" indent="1"/>
    </xf>
    <xf numFmtId="0" fontId="87" fillId="24" borderId="164" xfId="57" applyFont="1" applyFill="1" applyBorder="1" applyAlignment="1">
      <alignment horizontal="left" vertical="center" wrapText="1" indent="1"/>
    </xf>
    <xf numFmtId="0" fontId="87" fillId="24" borderId="12" xfId="57" applyFont="1" applyFill="1" applyBorder="1" applyAlignment="1">
      <alignment horizontal="left" vertical="center" wrapText="1" indent="1"/>
    </xf>
    <xf numFmtId="0" fontId="87" fillId="24" borderId="0" xfId="57" applyFont="1" applyFill="1" applyAlignment="1">
      <alignment horizontal="left" vertical="center" wrapText="1" indent="1"/>
    </xf>
    <xf numFmtId="0" fontId="87" fillId="24" borderId="23" xfId="57" applyFont="1" applyFill="1" applyBorder="1" applyAlignment="1">
      <alignment horizontal="left" vertical="center" wrapText="1" indent="1"/>
    </xf>
    <xf numFmtId="0" fontId="87" fillId="24" borderId="34" xfId="57" applyFont="1" applyFill="1" applyBorder="1" applyAlignment="1">
      <alignment horizontal="left" vertical="center" wrapText="1" indent="1"/>
    </xf>
    <xf numFmtId="0" fontId="87" fillId="24" borderId="27" xfId="57" applyFont="1" applyFill="1" applyBorder="1" applyAlignment="1">
      <alignment horizontal="left" vertical="center" wrapText="1" indent="1"/>
    </xf>
    <xf numFmtId="0" fontId="87" fillId="24" borderId="32" xfId="57" applyFont="1" applyFill="1" applyBorder="1" applyAlignment="1">
      <alignment horizontal="left" vertical="center" wrapText="1" indent="1"/>
    </xf>
    <xf numFmtId="0" fontId="87" fillId="0" borderId="152" xfId="57" applyFont="1" applyBorder="1" applyAlignment="1">
      <alignment horizontal="left" vertical="center" wrapText="1" indent="1"/>
    </xf>
    <xf numFmtId="0" fontId="87" fillId="0" borderId="153" xfId="57" applyFont="1" applyBorder="1" applyAlignment="1">
      <alignment horizontal="left" vertical="center" wrapText="1" indent="1"/>
    </xf>
    <xf numFmtId="0" fontId="87" fillId="24" borderId="37" xfId="57" applyFont="1" applyFill="1" applyBorder="1" applyAlignment="1">
      <alignment horizontal="left" vertical="center" indent="1" shrinkToFit="1"/>
    </xf>
    <xf numFmtId="0" fontId="87" fillId="24" borderId="25" xfId="57" applyFont="1" applyFill="1" applyBorder="1" applyAlignment="1">
      <alignment horizontal="left" vertical="center" indent="1" shrinkToFit="1"/>
    </xf>
    <xf numFmtId="0" fontId="87" fillId="24" borderId="26" xfId="57" applyFont="1" applyFill="1" applyBorder="1" applyAlignment="1">
      <alignment horizontal="left" vertical="center" indent="1" shrinkToFit="1"/>
    </xf>
    <xf numFmtId="0" fontId="89" fillId="24" borderId="33" xfId="57" applyFont="1" applyFill="1" applyBorder="1" applyAlignment="1">
      <alignment horizontal="left" vertical="center" wrapText="1" indent="1"/>
    </xf>
    <xf numFmtId="0" fontId="89" fillId="24" borderId="29" xfId="57" applyFont="1" applyFill="1" applyBorder="1" applyAlignment="1">
      <alignment horizontal="left" vertical="center" wrapText="1" indent="1"/>
    </xf>
    <xf numFmtId="0" fontId="89" fillId="24" borderId="48" xfId="57" applyFont="1" applyFill="1" applyBorder="1" applyAlignment="1">
      <alignment horizontal="left" vertical="center" wrapText="1" indent="1"/>
    </xf>
    <xf numFmtId="0" fontId="89" fillId="24" borderId="12" xfId="57" applyFont="1" applyFill="1" applyBorder="1" applyAlignment="1">
      <alignment horizontal="left" vertical="center" wrapText="1" indent="1"/>
    </xf>
    <xf numFmtId="0" fontId="89" fillId="24" borderId="0" xfId="57" applyFont="1" applyFill="1" applyAlignment="1">
      <alignment horizontal="left" vertical="center" wrapText="1" indent="1"/>
    </xf>
    <xf numFmtId="0" fontId="89" fillId="24" borderId="23" xfId="57" applyFont="1" applyFill="1" applyBorder="1" applyAlignment="1">
      <alignment horizontal="left" vertical="center" wrapText="1" indent="1"/>
    </xf>
    <xf numFmtId="0" fontId="89" fillId="24" borderId="34" xfId="57" applyFont="1" applyFill="1" applyBorder="1" applyAlignment="1">
      <alignment horizontal="left" vertical="center" wrapText="1" indent="1"/>
    </xf>
    <xf numFmtId="0" fontId="89" fillId="24" borderId="27" xfId="57" applyFont="1" applyFill="1" applyBorder="1" applyAlignment="1">
      <alignment horizontal="left" vertical="center" wrapText="1" indent="1"/>
    </xf>
    <xf numFmtId="0" fontId="89" fillId="24" borderId="32" xfId="57" applyFont="1" applyFill="1" applyBorder="1" applyAlignment="1">
      <alignment horizontal="left" vertical="center" wrapText="1" indent="1"/>
    </xf>
    <xf numFmtId="0" fontId="89" fillId="0" borderId="29" xfId="57" applyFont="1" applyBorder="1" applyAlignment="1">
      <alignment horizontal="left" vertical="center" wrapText="1" indent="2" shrinkToFit="1"/>
    </xf>
    <xf numFmtId="0" fontId="89" fillId="0" borderId="35" xfId="57" applyFont="1" applyBorder="1" applyAlignment="1">
      <alignment horizontal="left" vertical="center" wrapText="1" indent="2" shrinkToFit="1"/>
    </xf>
    <xf numFmtId="0" fontId="89" fillId="0" borderId="30" xfId="57" applyFont="1" applyBorder="1" applyAlignment="1">
      <alignment horizontal="left" vertical="top" wrapText="1" indent="1"/>
    </xf>
    <xf numFmtId="0" fontId="89" fillId="0" borderId="0" xfId="57" applyFont="1" applyAlignment="1">
      <alignment horizontal="left" vertical="top" wrapText="1" indent="1"/>
    </xf>
    <xf numFmtId="0" fontId="89" fillId="0" borderId="18" xfId="57" applyFont="1" applyBorder="1" applyAlignment="1">
      <alignment horizontal="left" vertical="top" wrapText="1" indent="1"/>
    </xf>
    <xf numFmtId="0" fontId="89" fillId="0" borderId="31" xfId="57" applyFont="1" applyBorder="1" applyAlignment="1">
      <alignment horizontal="left" vertical="top" wrapText="1" indent="1"/>
    </xf>
    <xf numFmtId="0" fontId="89" fillId="0" borderId="27" xfId="57" applyFont="1" applyBorder="1" applyAlignment="1">
      <alignment horizontal="left" vertical="top" wrapText="1" indent="1"/>
    </xf>
    <xf numFmtId="0" fontId="89" fillId="0" borderId="36" xfId="57" applyFont="1" applyBorder="1" applyAlignment="1">
      <alignment horizontal="left" vertical="top" wrapText="1" indent="1"/>
    </xf>
    <xf numFmtId="0" fontId="89" fillId="0" borderId="24" xfId="57" applyFont="1" applyBorder="1" applyAlignment="1">
      <alignment horizontal="left" vertical="center" indent="1"/>
    </xf>
    <xf numFmtId="0" fontId="89" fillId="0" borderId="25" xfId="57" applyFont="1" applyBorder="1" applyAlignment="1">
      <alignment horizontal="left" vertical="center" indent="1"/>
    </xf>
    <xf numFmtId="0" fontId="89" fillId="0" borderId="38" xfId="57" applyFont="1" applyBorder="1" applyAlignment="1">
      <alignment horizontal="left" vertical="center" indent="1"/>
    </xf>
    <xf numFmtId="0" fontId="87" fillId="0" borderId="25" xfId="57" applyFont="1" applyBorder="1" applyAlignment="1">
      <alignment horizontal="center" vertical="center"/>
    </xf>
    <xf numFmtId="0" fontId="87" fillId="0" borderId="26" xfId="57" applyFont="1" applyBorder="1" applyAlignment="1">
      <alignment horizontal="center" vertical="center"/>
    </xf>
    <xf numFmtId="0" fontId="69" fillId="26" borderId="24" xfId="57" applyFont="1" applyFill="1" applyBorder="1" applyAlignment="1">
      <alignment horizontal="left" vertical="center" wrapText="1"/>
    </xf>
    <xf numFmtId="0" fontId="69" fillId="26" borderId="38" xfId="57" applyFont="1" applyFill="1" applyBorder="1" applyAlignment="1">
      <alignment horizontal="left" vertical="center" wrapText="1"/>
    </xf>
    <xf numFmtId="0" fontId="89" fillId="0" borderId="24" xfId="57" applyFont="1" applyBorder="1" applyAlignment="1">
      <alignment horizontal="center" vertical="center" shrinkToFit="1"/>
    </xf>
    <xf numFmtId="0" fontId="89" fillId="0" borderId="25" xfId="57" applyFont="1" applyBorder="1" applyAlignment="1">
      <alignment horizontal="center" vertical="center" shrinkToFit="1"/>
    </xf>
    <xf numFmtId="0" fontId="89" fillId="0" borderId="26" xfId="57" applyFont="1" applyBorder="1" applyAlignment="1">
      <alignment horizontal="center" vertical="center" shrinkToFit="1"/>
    </xf>
    <xf numFmtId="0" fontId="89" fillId="0" borderId="38" xfId="57" applyFont="1" applyBorder="1" applyAlignment="1">
      <alignment horizontal="center" vertical="center" shrinkToFit="1"/>
    </xf>
    <xf numFmtId="38" fontId="36" fillId="36" borderId="66" xfId="44" applyFont="1" applyFill="1" applyBorder="1" applyAlignment="1" applyProtection="1">
      <alignment horizontal="center" vertical="center" shrinkToFit="1"/>
      <protection locked="0"/>
    </xf>
    <xf numFmtId="0" fontId="0" fillId="36" borderId="66" xfId="0" applyFill="1" applyBorder="1" applyAlignment="1" applyProtection="1">
      <alignment horizontal="center" vertical="center" shrinkToFit="1"/>
      <protection locked="0"/>
    </xf>
    <xf numFmtId="0" fontId="36" fillId="36" borderId="16" xfId="0" applyFont="1" applyFill="1" applyBorder="1" applyAlignment="1" applyProtection="1">
      <alignment horizontal="left" vertical="center" shrinkToFit="1"/>
      <protection locked="0"/>
    </xf>
    <xf numFmtId="0" fontId="36" fillId="36" borderId="21" xfId="0" applyFont="1" applyFill="1" applyBorder="1" applyAlignment="1" applyProtection="1">
      <alignment horizontal="left" vertical="center" shrinkToFit="1"/>
      <protection locked="0"/>
    </xf>
    <xf numFmtId="0" fontId="36" fillId="36" borderId="19" xfId="0" applyFont="1" applyFill="1" applyBorder="1" applyAlignment="1" applyProtection="1">
      <alignment horizontal="left" vertical="center" shrinkToFit="1"/>
      <protection locked="0"/>
    </xf>
    <xf numFmtId="0" fontId="36" fillId="30" borderId="14" xfId="0" applyFont="1" applyFill="1" applyBorder="1" applyAlignment="1">
      <alignment horizontal="left" vertical="center" shrinkToFit="1"/>
    </xf>
    <xf numFmtId="0" fontId="36" fillId="30" borderId="10" xfId="0" applyFont="1" applyFill="1" applyBorder="1" applyAlignment="1">
      <alignment horizontal="left" vertical="center" shrinkToFit="1"/>
    </xf>
    <xf numFmtId="0" fontId="36" fillId="30" borderId="15" xfId="0" applyFont="1" applyFill="1" applyBorder="1" applyAlignment="1">
      <alignment horizontal="left" vertical="center" shrinkToFit="1"/>
    </xf>
    <xf numFmtId="0" fontId="36" fillId="30" borderId="14" xfId="0" applyFont="1" applyFill="1" applyBorder="1" applyAlignment="1">
      <alignment horizontal="center" vertical="center" shrinkToFit="1"/>
    </xf>
    <xf numFmtId="0" fontId="36" fillId="30" borderId="10" xfId="0" applyFont="1" applyFill="1" applyBorder="1" applyAlignment="1">
      <alignment horizontal="center" vertical="center" shrinkToFit="1"/>
    </xf>
    <xf numFmtId="0" fontId="36" fillId="30" borderId="15" xfId="0" applyFont="1" applyFill="1" applyBorder="1" applyAlignment="1">
      <alignment horizontal="center" vertical="center" shrinkToFit="1"/>
    </xf>
    <xf numFmtId="0" fontId="47" fillId="36" borderId="16" xfId="0" applyFont="1" applyFill="1" applyBorder="1" applyAlignment="1" applyProtection="1">
      <alignment horizontal="left" vertical="center" shrinkToFit="1"/>
      <protection locked="0"/>
    </xf>
    <xf numFmtId="0" fontId="0" fillId="36" borderId="21" xfId="0" applyFill="1" applyBorder="1" applyAlignment="1" applyProtection="1">
      <alignment horizontal="left" vertical="center" shrinkToFit="1"/>
      <protection locked="0"/>
    </xf>
    <xf numFmtId="0" fontId="0" fillId="36" borderId="19" xfId="0" applyFill="1" applyBorder="1" applyAlignment="1" applyProtection="1">
      <alignment horizontal="left" vertical="center" shrinkToFit="1"/>
      <protection locked="0"/>
    </xf>
    <xf numFmtId="38" fontId="47" fillId="35" borderId="66" xfId="44" applyFont="1" applyFill="1" applyBorder="1" applyAlignment="1" applyProtection="1">
      <alignment horizontal="right" vertical="center" shrinkToFit="1"/>
    </xf>
    <xf numFmtId="38" fontId="0" fillId="35" borderId="66" xfId="44" applyFont="1" applyFill="1" applyBorder="1" applyAlignment="1" applyProtection="1">
      <alignment horizontal="right" vertical="center" shrinkToFit="1"/>
    </xf>
    <xf numFmtId="0" fontId="49" fillId="33" borderId="68" xfId="0" quotePrefix="1" applyFont="1" applyFill="1" applyBorder="1" applyAlignment="1">
      <alignment horizontal="center" vertical="center" wrapText="1"/>
    </xf>
    <xf numFmtId="0" fontId="22" fillId="0" borderId="69" xfId="0" applyFont="1" applyBorder="1" applyAlignment="1">
      <alignment horizontal="center" vertical="center"/>
    </xf>
    <xf numFmtId="0" fontId="39" fillId="0" borderId="69" xfId="0" applyFont="1" applyBorder="1" applyAlignment="1">
      <alignment horizontal="left" vertical="center" wrapText="1"/>
    </xf>
    <xf numFmtId="0" fontId="39" fillId="0" borderId="70" xfId="0" applyFont="1" applyBorder="1" applyAlignment="1">
      <alignment horizontal="left" vertical="center" wrapText="1"/>
    </xf>
    <xf numFmtId="0" fontId="47" fillId="0" borderId="177" xfId="0" applyFont="1" applyBorder="1" applyAlignment="1">
      <alignment horizontal="left" vertical="top" wrapText="1"/>
    </xf>
    <xf numFmtId="0" fontId="36" fillId="30" borderId="66" xfId="0" applyFont="1" applyFill="1" applyBorder="1" applyAlignment="1">
      <alignment horizontal="center" wrapText="1"/>
    </xf>
    <xf numFmtId="0" fontId="36" fillId="30" borderId="66" xfId="0" applyFont="1" applyFill="1" applyBorder="1" applyAlignment="1">
      <alignment horizontal="center" vertical="center" wrapText="1"/>
    </xf>
    <xf numFmtId="0" fontId="0" fillId="0" borderId="66" xfId="0" applyBorder="1" applyAlignment="1">
      <alignment horizontal="center" vertical="center" wrapText="1"/>
    </xf>
    <xf numFmtId="38" fontId="36" fillId="30" borderId="66" xfId="44" applyFont="1" applyFill="1" applyBorder="1" applyAlignment="1">
      <alignment horizontal="center" vertical="center" shrinkToFit="1"/>
    </xf>
    <xf numFmtId="0" fontId="0" fillId="0" borderId="66" xfId="0" applyBorder="1" applyAlignment="1">
      <alignment horizontal="center" vertical="center" shrinkToFit="1"/>
    </xf>
    <xf numFmtId="38" fontId="39" fillId="0" borderId="79" xfId="44" applyFont="1" applyFill="1" applyBorder="1" applyAlignment="1">
      <alignment horizontal="center" vertical="center"/>
    </xf>
    <xf numFmtId="38" fontId="39" fillId="0" borderId="80" xfId="44" applyFont="1" applyFill="1" applyBorder="1" applyAlignment="1">
      <alignment horizontal="center" vertical="center"/>
    </xf>
    <xf numFmtId="38" fontId="39" fillId="0" borderId="81" xfId="44" applyFont="1" applyFill="1" applyBorder="1" applyAlignment="1">
      <alignment horizontal="center" vertical="center"/>
    </xf>
    <xf numFmtId="38" fontId="39" fillId="35" borderId="85" xfId="44" applyFont="1" applyFill="1" applyBorder="1" applyAlignment="1">
      <alignment horizontal="center" vertical="center" wrapText="1" shrinkToFit="1"/>
    </xf>
    <xf numFmtId="38" fontId="39" fillId="35" borderId="86" xfId="44" applyFont="1" applyFill="1" applyBorder="1" applyAlignment="1">
      <alignment horizontal="center" vertical="center" wrapText="1" shrinkToFit="1"/>
    </xf>
    <xf numFmtId="38" fontId="39" fillId="35" borderId="87" xfId="44" applyFont="1" applyFill="1" applyBorder="1" applyAlignment="1">
      <alignment horizontal="center" vertical="center" wrapText="1" shrinkToFit="1"/>
    </xf>
    <xf numFmtId="0" fontId="47" fillId="0" borderId="0" xfId="0" applyFont="1" applyAlignment="1">
      <alignment horizontal="left" vertical="top" wrapText="1" shrinkToFit="1"/>
    </xf>
    <xf numFmtId="38" fontId="47" fillId="35" borderId="66" xfId="44" applyFont="1" applyFill="1" applyBorder="1" applyAlignment="1">
      <alignment horizontal="right" vertical="center" shrinkToFit="1"/>
    </xf>
    <xf numFmtId="38" fontId="0" fillId="35" borderId="66" xfId="44" applyFont="1" applyFill="1" applyBorder="1" applyAlignment="1">
      <alignment horizontal="right" vertical="center" shrinkToFit="1"/>
    </xf>
    <xf numFmtId="0" fontId="47" fillId="0" borderId="66" xfId="0" applyFont="1" applyBorder="1" applyAlignment="1">
      <alignment horizontal="left" vertical="center" shrinkToFit="1"/>
    </xf>
    <xf numFmtId="0" fontId="0" fillId="0" borderId="66" xfId="0" applyBorder="1" applyAlignment="1">
      <alignment horizontal="left" vertical="center" shrinkToFit="1"/>
    </xf>
    <xf numFmtId="38" fontId="39" fillId="35" borderId="68" xfId="44" applyFont="1" applyFill="1" applyBorder="1" applyAlignment="1">
      <alignment horizontal="center" vertical="center" shrinkToFit="1"/>
    </xf>
    <xf numFmtId="0" fontId="16" fillId="35" borderId="69" xfId="0" applyFont="1" applyFill="1" applyBorder="1" applyAlignment="1">
      <alignment horizontal="center" vertical="center" shrinkToFit="1"/>
    </xf>
    <xf numFmtId="0" fontId="16" fillId="35" borderId="70" xfId="0" applyFont="1" applyFill="1" applyBorder="1" applyAlignment="1">
      <alignment horizontal="center" vertical="center" shrinkToFit="1"/>
    </xf>
    <xf numFmtId="38" fontId="39" fillId="30" borderId="163" xfId="44" applyFont="1" applyFill="1" applyBorder="1" applyAlignment="1">
      <alignment horizontal="center" vertical="center" shrinkToFit="1"/>
    </xf>
    <xf numFmtId="0" fontId="0" fillId="0" borderId="163" xfId="0" applyBorder="1" applyAlignment="1">
      <alignment horizontal="center" vertical="center" shrinkToFit="1"/>
    </xf>
    <xf numFmtId="0" fontId="75" fillId="0" borderId="16" xfId="0" quotePrefix="1" applyFont="1" applyBorder="1" applyAlignment="1">
      <alignment horizontal="center" vertical="center"/>
    </xf>
    <xf numFmtId="0" fontId="75" fillId="0" borderId="21" xfId="0" quotePrefix="1" applyFont="1" applyBorder="1" applyAlignment="1">
      <alignment horizontal="center" vertical="center"/>
    </xf>
    <xf numFmtId="0" fontId="75" fillId="0" borderId="19" xfId="0" quotePrefix="1" applyFont="1" applyBorder="1" applyAlignment="1">
      <alignment horizontal="center" vertical="center"/>
    </xf>
    <xf numFmtId="0" fontId="76" fillId="0" borderId="0" xfId="0" applyFont="1" applyAlignment="1">
      <alignment horizontal="left" vertical="center" shrinkToFit="1"/>
    </xf>
    <xf numFmtId="0" fontId="68" fillId="0" borderId="0" xfId="0" applyFont="1" applyAlignment="1">
      <alignment horizontal="center" vertical="center" shrinkToFit="1"/>
    </xf>
    <xf numFmtId="0" fontId="66" fillId="0" borderId="0" xfId="0" applyFont="1" applyAlignment="1">
      <alignment horizontal="left" vertical="center" wrapText="1"/>
    </xf>
    <xf numFmtId="0" fontId="36" fillId="30" borderId="16" xfId="0" applyFont="1" applyFill="1" applyBorder="1" applyAlignment="1">
      <alignment horizontal="center" vertical="center"/>
    </xf>
    <xf numFmtId="0" fontId="0" fillId="30" borderId="19" xfId="0" applyFill="1" applyBorder="1" applyAlignment="1">
      <alignment horizontal="center" vertical="center"/>
    </xf>
    <xf numFmtId="0" fontId="36" fillId="36" borderId="16" xfId="0" applyNumberFormat="1" applyFont="1" applyFill="1" applyBorder="1" applyAlignment="1" applyProtection="1">
      <alignment horizontal="center" vertical="center" shrinkToFit="1"/>
      <protection locked="0"/>
    </xf>
    <xf numFmtId="0" fontId="0" fillId="36" borderId="19" xfId="0" applyNumberFormat="1" applyFill="1" applyBorder="1" applyAlignment="1" applyProtection="1">
      <alignment vertical="center" shrinkToFit="1"/>
      <protection locked="0"/>
    </xf>
    <xf numFmtId="0" fontId="47" fillId="0" borderId="0" xfId="0" applyFont="1" applyAlignment="1">
      <alignment horizontal="left" vertical="center" wrapText="1"/>
    </xf>
    <xf numFmtId="0" fontId="36" fillId="0" borderId="10" xfId="0" applyFont="1" applyBorder="1" applyAlignment="1">
      <alignment horizontal="right" vertical="center"/>
    </xf>
    <xf numFmtId="0" fontId="36" fillId="30" borderId="66" xfId="0" applyFont="1" applyFill="1" applyBorder="1" applyAlignment="1">
      <alignment horizontal="center"/>
    </xf>
    <xf numFmtId="0" fontId="36" fillId="30" borderId="151" xfId="0" applyFont="1" applyFill="1" applyBorder="1" applyAlignment="1">
      <alignment horizontal="center" vertical="center" wrapText="1"/>
    </xf>
    <xf numFmtId="0" fontId="0" fillId="0" borderId="152" xfId="0" applyBorder="1" applyAlignment="1">
      <alignment horizontal="center" vertical="center" wrapText="1"/>
    </xf>
    <xf numFmtId="0" fontId="0" fillId="0" borderId="153" xfId="0"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38" fontId="0" fillId="0" borderId="158" xfId="44" applyFont="1" applyBorder="1" applyAlignment="1">
      <alignment horizontal="center" vertical="center"/>
    </xf>
    <xf numFmtId="0" fontId="74" fillId="0" borderId="155" xfId="0" applyFont="1" applyBorder="1" applyAlignment="1">
      <alignment horizontal="left" vertical="top" wrapText="1"/>
    </xf>
    <xf numFmtId="0" fontId="101" fillId="0" borderId="155" xfId="0" applyFont="1" applyBorder="1" applyAlignment="1">
      <alignment vertical="center" wrapText="1"/>
    </xf>
    <xf numFmtId="0" fontId="24" fillId="0" borderId="28" xfId="0" applyFont="1" applyBorder="1" applyAlignment="1">
      <alignment horizontal="left" vertical="center" wrapText="1" shrinkToFit="1"/>
    </xf>
    <xf numFmtId="0" fontId="24" fillId="0" borderId="29" xfId="0" applyFont="1" applyBorder="1" applyAlignment="1">
      <alignment horizontal="left" vertical="center" wrapText="1" shrinkToFit="1"/>
    </xf>
    <xf numFmtId="0" fontId="24" fillId="0" borderId="48" xfId="0" applyFont="1" applyBorder="1" applyAlignment="1">
      <alignment horizontal="left" vertical="center" wrapText="1" shrinkToFit="1"/>
    </xf>
    <xf numFmtId="0" fontId="24" fillId="0" borderId="30" xfId="0" applyFont="1" applyBorder="1" applyAlignment="1">
      <alignment horizontal="left" vertical="center" wrapText="1" shrinkToFit="1"/>
    </xf>
    <xf numFmtId="0" fontId="24" fillId="0" borderId="0" xfId="0" applyFont="1" applyAlignment="1">
      <alignment horizontal="left" vertical="center" wrapText="1" shrinkToFit="1"/>
    </xf>
    <xf numFmtId="0" fontId="24" fillId="0" borderId="23" xfId="0" applyFont="1" applyBorder="1" applyAlignment="1">
      <alignment horizontal="left" vertical="center" wrapText="1" shrinkToFit="1"/>
    </xf>
    <xf numFmtId="0" fontId="24" fillId="0" borderId="31" xfId="0" applyFont="1" applyBorder="1" applyAlignment="1">
      <alignment horizontal="left" vertical="center" wrapText="1" shrinkToFit="1"/>
    </xf>
    <xf numFmtId="0" fontId="24" fillId="0" borderId="27" xfId="0" applyFont="1" applyBorder="1" applyAlignment="1">
      <alignment horizontal="left" vertical="center" wrapText="1" shrinkToFit="1"/>
    </xf>
    <xf numFmtId="0" fontId="24" fillId="0" borderId="32" xfId="0" applyFont="1" applyBorder="1" applyAlignment="1">
      <alignment horizontal="left" vertical="center" wrapText="1" shrinkToFit="1"/>
    </xf>
    <xf numFmtId="0" fontId="37" fillId="0" borderId="154" xfId="0" applyFont="1" applyBorder="1" applyAlignment="1">
      <alignment horizontal="center" vertical="top" wrapText="1" shrinkToFit="1"/>
    </xf>
    <xf numFmtId="0" fontId="37" fillId="0" borderId="155" xfId="0" applyFont="1" applyBorder="1" applyAlignment="1">
      <alignment horizontal="center" vertical="top" wrapText="1" shrinkToFit="1"/>
    </xf>
    <xf numFmtId="0" fontId="37" fillId="0" borderId="156" xfId="0" applyFont="1" applyBorder="1" applyAlignment="1">
      <alignment horizontal="center" vertical="top" wrapText="1" shrinkToFit="1"/>
    </xf>
    <xf numFmtId="38" fontId="49" fillId="0" borderId="71" xfId="44" applyFont="1" applyFill="1" applyBorder="1" applyAlignment="1">
      <alignment horizontal="center" vertical="center" wrapText="1"/>
    </xf>
    <xf numFmtId="38" fontId="49" fillId="0" borderId="72" xfId="44" applyFont="1" applyFill="1" applyBorder="1" applyAlignment="1">
      <alignment horizontal="center" vertical="center"/>
    </xf>
    <xf numFmtId="38" fontId="49" fillId="0" borderId="73" xfId="44" applyFont="1" applyFill="1" applyBorder="1" applyAlignment="1">
      <alignment horizontal="center" vertical="center"/>
    </xf>
    <xf numFmtId="183" fontId="104" fillId="35" borderId="157" xfId="44" applyNumberFormat="1" applyFont="1" applyFill="1" applyBorder="1" applyAlignment="1">
      <alignment horizontal="center" vertical="center" wrapText="1" shrinkToFit="1"/>
    </xf>
    <xf numFmtId="183" fontId="104" fillId="35" borderId="158" xfId="44" applyNumberFormat="1" applyFont="1" applyFill="1" applyBorder="1" applyAlignment="1">
      <alignment horizontal="center" vertical="center" wrapText="1" shrinkToFit="1"/>
    </xf>
    <xf numFmtId="183" fontId="104" fillId="35" borderId="159" xfId="44" applyNumberFormat="1" applyFont="1" applyFill="1" applyBorder="1" applyAlignment="1">
      <alignment horizontal="center" vertical="center" wrapText="1" shrinkToFit="1"/>
    </xf>
    <xf numFmtId="0" fontId="47" fillId="0" borderId="16" xfId="0" applyFont="1" applyBorder="1" applyAlignment="1">
      <alignment horizontal="left" vertical="center" shrinkToFit="1"/>
    </xf>
    <xf numFmtId="0" fontId="0" fillId="0" borderId="21" xfId="0" applyBorder="1" applyAlignment="1">
      <alignment horizontal="left" vertical="center" shrinkToFit="1"/>
    </xf>
    <xf numFmtId="0" fontId="0" fillId="0" borderId="19" xfId="0" applyBorder="1" applyAlignment="1">
      <alignment horizontal="left" vertical="center" shrinkToFit="1"/>
    </xf>
    <xf numFmtId="0" fontId="47" fillId="35" borderId="66" xfId="0" applyFont="1" applyFill="1" applyBorder="1" applyAlignment="1">
      <alignment horizontal="left" vertical="center" shrinkToFit="1"/>
    </xf>
    <xf numFmtId="0" fontId="0" fillId="35" borderId="66" xfId="0" applyFill="1" applyBorder="1" applyAlignment="1">
      <alignment horizontal="left" vertical="center" shrinkToFit="1"/>
    </xf>
    <xf numFmtId="0" fontId="36" fillId="36" borderId="16" xfId="0" applyFont="1" applyFill="1" applyBorder="1" applyAlignment="1" applyProtection="1">
      <alignment horizontal="center" vertical="center" shrinkToFit="1"/>
      <protection locked="0"/>
    </xf>
    <xf numFmtId="0" fontId="0" fillId="36" borderId="19" xfId="0" applyFill="1" applyBorder="1" applyAlignment="1" applyProtection="1">
      <alignment vertical="center" shrinkToFit="1"/>
      <protection locked="0"/>
    </xf>
    <xf numFmtId="0" fontId="36" fillId="30" borderId="66" xfId="0" applyFont="1" applyFill="1" applyBorder="1" applyAlignment="1">
      <alignment horizontal="center" vertical="center"/>
    </xf>
    <xf numFmtId="0" fontId="38" fillId="30" borderId="11" xfId="0" applyFont="1" applyFill="1" applyBorder="1" applyAlignment="1">
      <alignment horizontal="center" vertical="center" wrapText="1"/>
    </xf>
    <xf numFmtId="0" fontId="38" fillId="30" borderId="13" xfId="0" applyFont="1" applyFill="1" applyBorder="1" applyAlignment="1">
      <alignment horizontal="center" vertical="center" wrapText="1"/>
    </xf>
    <xf numFmtId="0" fontId="38" fillId="30" borderId="17" xfId="0" applyFont="1" applyFill="1" applyBorder="1" applyAlignment="1">
      <alignment horizontal="center" vertical="center" wrapText="1"/>
    </xf>
    <xf numFmtId="0" fontId="47" fillId="30" borderId="11" xfId="0" applyFont="1" applyFill="1" applyBorder="1" applyAlignment="1">
      <alignment horizontal="center" vertical="center" wrapText="1"/>
    </xf>
    <xf numFmtId="0" fontId="47" fillId="30" borderId="13" xfId="0" applyFont="1" applyFill="1" applyBorder="1" applyAlignment="1">
      <alignment horizontal="center" vertical="center" wrapText="1"/>
    </xf>
    <xf numFmtId="0" fontId="47" fillId="30" borderId="17" xfId="0" applyFont="1" applyFill="1" applyBorder="1" applyAlignment="1">
      <alignment horizontal="center" vertical="center" wrapText="1"/>
    </xf>
    <xf numFmtId="0" fontId="47" fillId="30" borderId="12" xfId="0" applyFont="1" applyFill="1" applyBorder="1" applyAlignment="1">
      <alignment horizontal="center" vertical="center" wrapText="1"/>
    </xf>
    <xf numFmtId="0" fontId="47" fillId="30" borderId="0" xfId="0" applyFont="1" applyFill="1" applyAlignment="1">
      <alignment horizontal="center" vertical="center" wrapText="1"/>
    </xf>
    <xf numFmtId="0" fontId="47" fillId="30" borderId="18" xfId="0" applyFont="1" applyFill="1" applyBorder="1" applyAlignment="1">
      <alignment horizontal="center" vertical="center" wrapText="1"/>
    </xf>
    <xf numFmtId="0" fontId="47" fillId="30" borderId="14" xfId="0" applyFont="1" applyFill="1" applyBorder="1" applyAlignment="1">
      <alignment horizontal="center" vertical="center" wrapText="1"/>
    </xf>
    <xf numFmtId="0" fontId="47" fillId="30" borderId="10" xfId="0" applyFont="1" applyFill="1" applyBorder="1" applyAlignment="1">
      <alignment horizontal="center" vertical="center" wrapText="1"/>
    </xf>
    <xf numFmtId="0" fontId="47" fillId="30" borderId="15" xfId="0" applyFont="1" applyFill="1" applyBorder="1" applyAlignment="1">
      <alignment horizontal="center" vertical="center" wrapText="1"/>
    </xf>
    <xf numFmtId="0" fontId="36" fillId="30" borderId="65" xfId="0" applyFont="1" applyFill="1" applyBorder="1" applyAlignment="1">
      <alignment horizontal="center" vertical="center" wrapText="1"/>
    </xf>
    <xf numFmtId="0" fontId="36" fillId="30" borderId="51" xfId="0" applyFont="1" applyFill="1" applyBorder="1" applyAlignment="1">
      <alignment horizontal="center" vertical="center" wrapText="1"/>
    </xf>
    <xf numFmtId="0" fontId="36" fillId="30" borderId="52" xfId="0" applyFont="1" applyFill="1" applyBorder="1" applyAlignment="1">
      <alignment horizontal="center" vertical="center" wrapText="1"/>
    </xf>
    <xf numFmtId="55" fontId="36" fillId="36" borderId="12" xfId="0" applyNumberFormat="1" applyFont="1" applyFill="1" applyBorder="1" applyAlignment="1" applyProtection="1">
      <alignment horizontal="center" vertical="center" shrinkToFit="1"/>
      <protection locked="0"/>
    </xf>
    <xf numFmtId="0" fontId="36" fillId="36" borderId="0" xfId="0" applyFont="1" applyFill="1" applyAlignment="1" applyProtection="1">
      <alignment horizontal="center" vertical="center" shrinkToFit="1"/>
      <protection locked="0"/>
    </xf>
    <xf numFmtId="0" fontId="36" fillId="36" borderId="18" xfId="0" applyFont="1" applyFill="1" applyBorder="1" applyAlignment="1" applyProtection="1">
      <alignment horizontal="center" vertical="center" shrinkToFit="1"/>
      <protection locked="0"/>
    </xf>
    <xf numFmtId="0" fontId="24" fillId="0" borderId="152" xfId="0" quotePrefix="1" applyFont="1" applyBorder="1" applyAlignment="1">
      <alignment horizontal="left" vertical="top" wrapText="1" shrinkToFit="1"/>
    </xf>
    <xf numFmtId="38" fontId="36" fillId="30" borderId="39" xfId="44" applyFont="1" applyFill="1" applyBorder="1" applyAlignment="1">
      <alignment horizontal="center" vertical="center" shrinkToFit="1"/>
    </xf>
    <xf numFmtId="38" fontId="36" fillId="30" borderId="40" xfId="44" applyFont="1" applyFill="1" applyBorder="1" applyAlignment="1">
      <alignment horizontal="center" vertical="center" shrinkToFit="1"/>
    </xf>
    <xf numFmtId="38" fontId="36" fillId="30" borderId="41" xfId="44" applyFont="1" applyFill="1" applyBorder="1" applyAlignment="1">
      <alignment horizontal="center" vertical="center" shrinkToFit="1"/>
    </xf>
    <xf numFmtId="0" fontId="36" fillId="30" borderId="88" xfId="0" applyFont="1" applyFill="1" applyBorder="1" applyAlignment="1">
      <alignment horizontal="center" vertical="center" shrinkToFit="1"/>
    </xf>
    <xf numFmtId="38" fontId="36" fillId="36" borderId="37" xfId="44" applyFont="1" applyFill="1" applyBorder="1" applyAlignment="1" applyProtection="1">
      <alignment horizontal="center" vertical="center" shrinkToFit="1"/>
      <protection locked="0"/>
    </xf>
    <xf numFmtId="38" fontId="36" fillId="36" borderId="25" xfId="44" applyFont="1" applyFill="1" applyBorder="1" applyAlignment="1" applyProtection="1">
      <alignment horizontal="center" vertical="center" shrinkToFit="1"/>
      <protection locked="0"/>
    </xf>
    <xf numFmtId="38" fontId="36" fillId="36" borderId="38" xfId="44" applyFont="1" applyFill="1" applyBorder="1" applyAlignment="1" applyProtection="1">
      <alignment horizontal="center" vertical="center" shrinkToFit="1"/>
      <protection locked="0"/>
    </xf>
    <xf numFmtId="9" fontId="36" fillId="30" borderId="37" xfId="44" applyNumberFormat="1" applyFont="1" applyFill="1" applyBorder="1" applyAlignment="1">
      <alignment horizontal="center" vertical="center" shrinkToFit="1"/>
    </xf>
    <xf numFmtId="9" fontId="36" fillId="30" borderId="25" xfId="44" applyNumberFormat="1" applyFont="1" applyFill="1" applyBorder="1" applyAlignment="1">
      <alignment horizontal="center" vertical="center" shrinkToFit="1"/>
    </xf>
    <xf numFmtId="9" fontId="36" fillId="30" borderId="38" xfId="44" applyNumberFormat="1" applyFont="1" applyFill="1" applyBorder="1" applyAlignment="1">
      <alignment horizontal="center" vertical="center" shrinkToFit="1"/>
    </xf>
    <xf numFmtId="38" fontId="36" fillId="30" borderId="34" xfId="44" applyFont="1" applyFill="1" applyBorder="1" applyAlignment="1">
      <alignment horizontal="center" vertical="center" shrinkToFit="1"/>
    </xf>
    <xf numFmtId="38" fontId="36" fillId="30" borderId="27" xfId="44" applyFont="1" applyFill="1" applyBorder="1" applyAlignment="1">
      <alignment horizontal="center" vertical="center" shrinkToFit="1"/>
    </xf>
    <xf numFmtId="38" fontId="36" fillId="30" borderId="36" xfId="44" applyFont="1" applyFill="1" applyBorder="1" applyAlignment="1">
      <alignment horizontal="center" vertical="center" shrinkToFit="1"/>
    </xf>
    <xf numFmtId="0" fontId="36" fillId="30" borderId="151" xfId="0" applyFont="1" applyFill="1" applyBorder="1" applyAlignment="1">
      <alignment horizontal="center" vertical="center" shrinkToFit="1"/>
    </xf>
    <xf numFmtId="0" fontId="36" fillId="30" borderId="152" xfId="0" applyFont="1" applyFill="1" applyBorder="1" applyAlignment="1">
      <alignment horizontal="center" vertical="center" shrinkToFit="1"/>
    </xf>
    <xf numFmtId="0" fontId="36" fillId="30" borderId="153" xfId="0" applyFont="1" applyFill="1" applyBorder="1" applyAlignment="1">
      <alignment horizontal="center" vertical="center" shrinkToFit="1"/>
    </xf>
    <xf numFmtId="38" fontId="36" fillId="36" borderId="39" xfId="44" applyFont="1" applyFill="1" applyBorder="1" applyAlignment="1" applyProtection="1">
      <alignment horizontal="center" vertical="center" shrinkToFit="1"/>
      <protection locked="0"/>
    </xf>
    <xf numFmtId="38" fontId="36" fillId="36" borderId="40" xfId="44" applyFont="1" applyFill="1" applyBorder="1" applyAlignment="1" applyProtection="1">
      <alignment horizontal="center" vertical="center" shrinkToFit="1"/>
      <protection locked="0"/>
    </xf>
    <xf numFmtId="38" fontId="36" fillId="36" borderId="41" xfId="44" applyFont="1" applyFill="1" applyBorder="1" applyAlignment="1" applyProtection="1">
      <alignment horizontal="center" vertical="center" shrinkToFit="1"/>
      <protection locked="0"/>
    </xf>
    <xf numFmtId="9" fontId="36" fillId="30" borderId="39" xfId="44" applyNumberFormat="1" applyFont="1" applyFill="1" applyBorder="1" applyAlignment="1">
      <alignment horizontal="center" vertical="center" shrinkToFit="1"/>
    </xf>
    <xf numFmtId="9" fontId="36" fillId="30" borderId="40" xfId="44" applyNumberFormat="1" applyFont="1" applyFill="1" applyBorder="1" applyAlignment="1">
      <alignment horizontal="center" vertical="center" shrinkToFit="1"/>
    </xf>
    <xf numFmtId="9" fontId="36" fillId="30" borderId="41" xfId="44" applyNumberFormat="1" applyFont="1" applyFill="1" applyBorder="1" applyAlignment="1">
      <alignment horizontal="center" vertical="center" shrinkToFit="1"/>
    </xf>
    <xf numFmtId="0" fontId="36" fillId="30" borderId="178" xfId="0" applyFont="1" applyFill="1" applyBorder="1" applyAlignment="1">
      <alignment horizontal="center" vertical="center" shrinkToFit="1"/>
    </xf>
    <xf numFmtId="38" fontId="36" fillId="36" borderId="65" xfId="44" applyFont="1" applyFill="1" applyBorder="1" applyAlignment="1" applyProtection="1">
      <alignment horizontal="center" vertical="center" shrinkToFit="1"/>
      <protection locked="0"/>
    </xf>
    <xf numFmtId="38" fontId="36" fillId="36" borderId="51" xfId="44" applyFont="1" applyFill="1" applyBorder="1" applyAlignment="1" applyProtection="1">
      <alignment horizontal="center" vertical="center" shrinkToFit="1"/>
      <protection locked="0"/>
    </xf>
    <xf numFmtId="38" fontId="36" fillId="36" borderId="52" xfId="44" applyFont="1" applyFill="1" applyBorder="1" applyAlignment="1" applyProtection="1">
      <alignment horizontal="center" vertical="center" shrinkToFit="1"/>
      <protection locked="0"/>
    </xf>
    <xf numFmtId="9" fontId="36" fillId="30" borderId="65" xfId="44" applyNumberFormat="1" applyFont="1" applyFill="1" applyBorder="1" applyAlignment="1">
      <alignment horizontal="center" vertical="center" shrinkToFit="1"/>
    </xf>
    <xf numFmtId="9" fontId="36" fillId="30" borderId="51" xfId="44" applyNumberFormat="1" applyFont="1" applyFill="1" applyBorder="1" applyAlignment="1">
      <alignment horizontal="center" vertical="center" shrinkToFit="1"/>
    </xf>
    <xf numFmtId="9" fontId="36" fillId="30" borderId="52" xfId="44" applyNumberFormat="1" applyFont="1" applyFill="1" applyBorder="1" applyAlignment="1">
      <alignment horizontal="center" vertical="center" shrinkToFit="1"/>
    </xf>
    <xf numFmtId="38" fontId="36" fillId="30" borderId="33" xfId="44" applyFont="1" applyFill="1" applyBorder="1" applyAlignment="1">
      <alignment horizontal="center" vertical="center" shrinkToFit="1"/>
    </xf>
    <xf numFmtId="38" fontId="36" fillId="30" borderId="29" xfId="44" applyFont="1" applyFill="1" applyBorder="1" applyAlignment="1">
      <alignment horizontal="center" vertical="center" shrinkToFit="1"/>
    </xf>
    <xf numFmtId="38" fontId="36" fillId="30" borderId="35" xfId="44" applyFont="1" applyFill="1" applyBorder="1" applyAlignment="1">
      <alignment horizontal="center" vertical="center" shrinkToFit="1"/>
    </xf>
    <xf numFmtId="0" fontId="36" fillId="30" borderId="20" xfId="0" applyFont="1" applyFill="1" applyBorder="1" applyAlignment="1">
      <alignment horizontal="center" vertical="center" shrinkToFit="1"/>
    </xf>
    <xf numFmtId="38" fontId="36" fillId="30" borderId="16" xfId="44" applyFont="1" applyFill="1" applyBorder="1" applyAlignment="1">
      <alignment horizontal="center" vertical="center" shrinkToFit="1"/>
    </xf>
    <xf numFmtId="38" fontId="36" fillId="30" borderId="21" xfId="44" applyFont="1" applyFill="1" applyBorder="1" applyAlignment="1">
      <alignment horizontal="center" vertical="center" shrinkToFit="1"/>
    </xf>
    <xf numFmtId="38" fontId="36" fillId="30" borderId="19" xfId="44" applyFont="1" applyFill="1" applyBorder="1" applyAlignment="1">
      <alignment horizontal="center" vertical="center" shrinkToFit="1"/>
    </xf>
    <xf numFmtId="9" fontId="36" fillId="30" borderId="16" xfId="44" applyNumberFormat="1" applyFont="1" applyFill="1" applyBorder="1" applyAlignment="1">
      <alignment horizontal="center" vertical="center" shrinkToFit="1"/>
    </xf>
    <xf numFmtId="9" fontId="36" fillId="30" borderId="21" xfId="44" applyNumberFormat="1" applyFont="1" applyFill="1" applyBorder="1" applyAlignment="1">
      <alignment horizontal="center" vertical="center" shrinkToFit="1"/>
    </xf>
    <xf numFmtId="38" fontId="39" fillId="30" borderId="154" xfId="44" applyFont="1" applyFill="1" applyBorder="1" applyAlignment="1">
      <alignment horizontal="center" vertical="center" shrinkToFit="1"/>
    </xf>
    <xf numFmtId="38" fontId="39" fillId="30" borderId="155" xfId="44" applyFont="1" applyFill="1" applyBorder="1" applyAlignment="1">
      <alignment horizontal="center" vertical="center" shrinkToFit="1"/>
    </xf>
    <xf numFmtId="38" fontId="39" fillId="30" borderId="156" xfId="44" applyFont="1" applyFill="1" applyBorder="1" applyAlignment="1">
      <alignment horizontal="center" vertical="center" shrinkToFit="1"/>
    </xf>
    <xf numFmtId="38" fontId="39" fillId="35" borderId="71" xfId="44" applyFont="1" applyFill="1" applyBorder="1" applyAlignment="1">
      <alignment horizontal="center" vertical="center" shrinkToFit="1"/>
    </xf>
    <xf numFmtId="38" fontId="39" fillId="35" borderId="72" xfId="44" applyFont="1" applyFill="1" applyBorder="1" applyAlignment="1">
      <alignment horizontal="center" vertical="center" shrinkToFit="1"/>
    </xf>
    <xf numFmtId="38" fontId="39" fillId="35" borderId="73" xfId="44" applyFont="1" applyFill="1" applyBorder="1" applyAlignment="1">
      <alignment horizontal="center" vertical="center" shrinkToFit="1"/>
    </xf>
    <xf numFmtId="0" fontId="47" fillId="0" borderId="151" xfId="0" applyFont="1" applyBorder="1" applyAlignment="1">
      <alignment horizontal="left" vertical="center" wrapText="1" shrinkToFit="1"/>
    </xf>
    <xf numFmtId="0" fontId="47" fillId="0" borderId="152" xfId="0" applyFont="1" applyBorder="1" applyAlignment="1">
      <alignment horizontal="left" vertical="center" wrapText="1" shrinkToFit="1"/>
    </xf>
    <xf numFmtId="0" fontId="47" fillId="0" borderId="153" xfId="0" applyFont="1" applyBorder="1" applyAlignment="1">
      <alignment horizontal="left" vertical="center" wrapText="1" shrinkToFit="1"/>
    </xf>
    <xf numFmtId="0" fontId="47" fillId="0" borderId="12" xfId="0" applyFont="1" applyBorder="1" applyAlignment="1">
      <alignment horizontal="left" vertical="center" wrapText="1" shrinkToFit="1"/>
    </xf>
    <xf numFmtId="0" fontId="47" fillId="0" borderId="0" xfId="0" applyFont="1" applyAlignment="1">
      <alignment horizontal="left" vertical="center" wrapText="1" shrinkToFit="1"/>
    </xf>
    <xf numFmtId="0" fontId="47" fillId="0" borderId="18" xfId="0" applyFont="1" applyBorder="1" applyAlignment="1">
      <alignment horizontal="left" vertical="center" wrapText="1" shrinkToFit="1"/>
    </xf>
    <xf numFmtId="0" fontId="47" fillId="0" borderId="14" xfId="0" applyFont="1" applyBorder="1" applyAlignment="1">
      <alignment horizontal="left" vertical="center" wrapText="1" shrinkToFit="1"/>
    </xf>
    <xf numFmtId="0" fontId="47" fillId="0" borderId="10" xfId="0" applyFont="1" applyBorder="1" applyAlignment="1">
      <alignment horizontal="left" vertical="center" wrapText="1" shrinkToFit="1"/>
    </xf>
    <xf numFmtId="0" fontId="47" fillId="0" borderId="15" xfId="0" applyFont="1" applyBorder="1" applyAlignment="1">
      <alignment horizontal="left" vertical="center" wrapText="1" shrinkToFit="1"/>
    </xf>
    <xf numFmtId="0" fontId="47" fillId="0" borderId="0" xfId="0" applyFont="1" applyAlignment="1">
      <alignment horizontal="left" wrapText="1"/>
    </xf>
    <xf numFmtId="0" fontId="48" fillId="36" borderId="11" xfId="0" quotePrefix="1" applyFont="1" applyFill="1" applyBorder="1" applyAlignment="1" applyProtection="1">
      <alignment horizontal="center" vertical="top" shrinkToFit="1"/>
      <protection locked="0"/>
    </xf>
    <xf numFmtId="0" fontId="48" fillId="36" borderId="13" xfId="0" quotePrefix="1" applyFont="1" applyFill="1" applyBorder="1" applyAlignment="1" applyProtection="1">
      <alignment horizontal="center" vertical="top" shrinkToFit="1"/>
      <protection locked="0"/>
    </xf>
    <xf numFmtId="0" fontId="48" fillId="36" borderId="17" xfId="0" quotePrefix="1" applyFont="1" applyFill="1" applyBorder="1" applyAlignment="1" applyProtection="1">
      <alignment horizontal="center" vertical="top" shrinkToFit="1"/>
      <protection locked="0"/>
    </xf>
    <xf numFmtId="0" fontId="48" fillId="36" borderId="12" xfId="0" quotePrefix="1" applyFont="1" applyFill="1" applyBorder="1" applyAlignment="1" applyProtection="1">
      <alignment horizontal="center" vertical="top" shrinkToFit="1"/>
      <protection locked="0"/>
    </xf>
    <xf numFmtId="0" fontId="48" fillId="36" borderId="0" xfId="0" quotePrefix="1" applyFont="1" applyFill="1" applyAlignment="1" applyProtection="1">
      <alignment horizontal="center" vertical="top" shrinkToFit="1"/>
      <protection locked="0"/>
    </xf>
    <xf numFmtId="0" fontId="48" fillId="36" borderId="18" xfId="0" quotePrefix="1" applyFont="1" applyFill="1" applyBorder="1" applyAlignment="1" applyProtection="1">
      <alignment horizontal="center" vertical="top" shrinkToFit="1"/>
      <protection locked="0"/>
    </xf>
    <xf numFmtId="0" fontId="48" fillId="36" borderId="14" xfId="0" quotePrefix="1" applyFont="1" applyFill="1" applyBorder="1" applyAlignment="1" applyProtection="1">
      <alignment horizontal="center" vertical="top" shrinkToFit="1"/>
      <protection locked="0"/>
    </xf>
    <xf numFmtId="0" fontId="48" fillId="36" borderId="10" xfId="0" quotePrefix="1" applyFont="1" applyFill="1" applyBorder="1" applyAlignment="1" applyProtection="1">
      <alignment horizontal="center" vertical="top" shrinkToFit="1"/>
      <protection locked="0"/>
    </xf>
    <xf numFmtId="0" fontId="48" fillId="36" borderId="15" xfId="0" quotePrefix="1" applyFont="1" applyFill="1" applyBorder="1" applyAlignment="1" applyProtection="1">
      <alignment horizontal="center" vertical="top" shrinkToFit="1"/>
      <protection locked="0"/>
    </xf>
    <xf numFmtId="185" fontId="36" fillId="30" borderId="16" xfId="0" applyNumberFormat="1" applyFont="1" applyFill="1" applyBorder="1" applyAlignment="1">
      <alignment horizontal="left" vertical="center" shrinkToFit="1"/>
    </xf>
    <xf numFmtId="185" fontId="36" fillId="30" borderId="21" xfId="0" applyNumberFormat="1" applyFont="1" applyFill="1" applyBorder="1" applyAlignment="1">
      <alignment horizontal="left" vertical="center" shrinkToFit="1"/>
    </xf>
    <xf numFmtId="185" fontId="36" fillId="30" borderId="19" xfId="0" applyNumberFormat="1" applyFont="1" applyFill="1" applyBorder="1" applyAlignment="1">
      <alignment horizontal="left" vertical="center" shrinkToFit="1"/>
    </xf>
    <xf numFmtId="0" fontId="0" fillId="30" borderId="66" xfId="0" applyFill="1" applyBorder="1" applyAlignment="1">
      <alignment horizontal="center" vertical="center" shrinkToFit="1"/>
    </xf>
    <xf numFmtId="49" fontId="59" fillId="34" borderId="83" xfId="54" applyNumberFormat="1" applyFont="1" applyFill="1" applyBorder="1" applyAlignment="1">
      <alignment horizontal="left" vertical="center"/>
    </xf>
    <xf numFmtId="49" fontId="59" fillId="34" borderId="84" xfId="54" applyNumberFormat="1" applyFont="1" applyFill="1" applyBorder="1" applyAlignment="1">
      <alignment horizontal="left" vertical="center"/>
    </xf>
    <xf numFmtId="0" fontId="57" fillId="34" borderId="0" xfId="53" applyFont="1" applyFill="1" applyAlignment="1">
      <alignment horizontal="center" vertical="center"/>
    </xf>
    <xf numFmtId="49" fontId="59" fillId="34" borderId="90" xfId="54" applyNumberFormat="1" applyFont="1" applyFill="1" applyBorder="1" applyAlignment="1">
      <alignment horizontal="left" vertical="center" wrapText="1"/>
    </xf>
    <xf numFmtId="49" fontId="60" fillId="34" borderId="90" xfId="54" applyNumberFormat="1" applyFont="1" applyFill="1" applyBorder="1" applyAlignment="1">
      <alignment horizontal="left" vertical="center" wrapText="1"/>
    </xf>
    <xf numFmtId="49" fontId="60" fillId="34" borderId="92" xfId="54" applyNumberFormat="1" applyFont="1" applyFill="1" applyBorder="1" applyAlignment="1">
      <alignment horizontal="left" vertical="center" wrapText="1"/>
    </xf>
    <xf numFmtId="49" fontId="59" fillId="34" borderId="75" xfId="54" applyNumberFormat="1" applyFont="1" applyFill="1" applyBorder="1" applyAlignment="1">
      <alignment horizontal="left" vertical="center" wrapText="1"/>
    </xf>
    <xf numFmtId="49" fontId="59" fillId="34" borderId="76" xfId="54" applyNumberFormat="1" applyFont="1" applyFill="1" applyBorder="1" applyAlignment="1">
      <alignment horizontal="left" vertical="center" wrapText="1"/>
    </xf>
    <xf numFmtId="49" fontId="59" fillId="34" borderId="0" xfId="54" applyNumberFormat="1" applyFont="1" applyFill="1" applyAlignment="1">
      <alignment horizontal="left" vertical="center" wrapText="1"/>
    </xf>
    <xf numFmtId="49" fontId="59" fillId="34" borderId="78" xfId="54" applyNumberFormat="1" applyFont="1" applyFill="1" applyBorder="1" applyAlignment="1">
      <alignment horizontal="left" vertical="center" wrapText="1"/>
    </xf>
    <xf numFmtId="38" fontId="56" fillId="26" borderId="116" xfId="56" applyFont="1" applyFill="1" applyBorder="1" applyAlignment="1">
      <alignment vertical="center" shrinkToFit="1"/>
    </xf>
    <xf numFmtId="38" fontId="56" fillId="26" borderId="115" xfId="56" applyFont="1" applyFill="1" applyBorder="1" applyAlignment="1">
      <alignment vertical="center" shrinkToFit="1"/>
    </xf>
    <xf numFmtId="38" fontId="56" fillId="26" borderId="116" xfId="56" applyFont="1" applyFill="1" applyBorder="1" applyAlignment="1" applyProtection="1">
      <alignment vertical="center" shrinkToFit="1"/>
    </xf>
    <xf numFmtId="38" fontId="56" fillId="26" borderId="117" xfId="56" applyFont="1" applyFill="1" applyBorder="1" applyAlignment="1" applyProtection="1">
      <alignment vertical="center" shrinkToFit="1"/>
    </xf>
    <xf numFmtId="37" fontId="58" fillId="24" borderId="93" xfId="54" applyNumberFormat="1" applyFont="1" applyFill="1" applyBorder="1" applyAlignment="1">
      <alignment horizontal="center" vertical="center"/>
    </xf>
    <xf numFmtId="37" fontId="58" fillId="24" borderId="98" xfId="54" applyNumberFormat="1" applyFont="1" applyFill="1" applyBorder="1" applyAlignment="1">
      <alignment horizontal="center" vertical="center"/>
    </xf>
    <xf numFmtId="0" fontId="58" fillId="24" borderId="103" xfId="55" applyFont="1" applyFill="1" applyBorder="1" applyAlignment="1">
      <alignment vertical="center"/>
    </xf>
    <xf numFmtId="37" fontId="58" fillId="24" borderId="94" xfId="54" applyNumberFormat="1" applyFont="1" applyFill="1" applyBorder="1" applyAlignment="1">
      <alignment horizontal="center" vertical="center"/>
    </xf>
    <xf numFmtId="37" fontId="58" fillId="24" borderId="99" xfId="54" applyNumberFormat="1" applyFont="1" applyFill="1" applyBorder="1" applyAlignment="1">
      <alignment horizontal="center" vertical="center"/>
    </xf>
    <xf numFmtId="37" fontId="58" fillId="24" borderId="104" xfId="54" applyNumberFormat="1" applyFont="1" applyFill="1" applyBorder="1" applyAlignment="1">
      <alignment horizontal="center" vertical="center"/>
    </xf>
    <xf numFmtId="37" fontId="58" fillId="24" borderId="94" xfId="54" applyNumberFormat="1" applyFont="1" applyFill="1" applyBorder="1" applyAlignment="1">
      <alignment horizontal="center" vertical="center" wrapText="1"/>
    </xf>
    <xf numFmtId="37" fontId="58" fillId="24" borderId="99" xfId="54" applyNumberFormat="1" applyFont="1" applyFill="1" applyBorder="1" applyAlignment="1">
      <alignment horizontal="center" vertical="center" wrapText="1"/>
    </xf>
    <xf numFmtId="37" fontId="58" fillId="24" borderId="104" xfId="54" applyNumberFormat="1" applyFont="1" applyFill="1" applyBorder="1" applyAlignment="1">
      <alignment horizontal="center" vertical="center" wrapText="1"/>
    </xf>
    <xf numFmtId="37" fontId="58" fillId="24" borderId="95" xfId="54" applyNumberFormat="1" applyFont="1" applyFill="1" applyBorder="1" applyAlignment="1">
      <alignment horizontal="center" vertical="center" wrapText="1"/>
    </xf>
    <xf numFmtId="37" fontId="58" fillId="24" borderId="96" xfId="54" applyNumberFormat="1" applyFont="1" applyFill="1" applyBorder="1" applyAlignment="1">
      <alignment horizontal="center" vertical="center" wrapText="1"/>
    </xf>
    <xf numFmtId="37" fontId="58" fillId="24" borderId="100" xfId="54" applyNumberFormat="1" applyFont="1" applyFill="1" applyBorder="1" applyAlignment="1">
      <alignment horizontal="center" vertical="center" wrapText="1"/>
    </xf>
    <xf numFmtId="37" fontId="58" fillId="24" borderId="101" xfId="54" applyNumberFormat="1" applyFont="1" applyFill="1" applyBorder="1" applyAlignment="1">
      <alignment horizontal="center" vertical="center" wrapText="1"/>
    </xf>
    <xf numFmtId="37" fontId="58" fillId="24" borderId="105" xfId="54" applyNumberFormat="1" applyFont="1" applyFill="1" applyBorder="1" applyAlignment="1">
      <alignment horizontal="center" vertical="center" wrapText="1"/>
    </xf>
    <xf numFmtId="37" fontId="58" fillId="24" borderId="106" xfId="54" applyNumberFormat="1" applyFont="1" applyFill="1" applyBorder="1" applyAlignment="1">
      <alignment horizontal="center" vertical="center" wrapText="1"/>
    </xf>
    <xf numFmtId="37" fontId="58" fillId="24" borderId="97" xfId="54" applyNumberFormat="1" applyFont="1" applyFill="1" applyBorder="1" applyAlignment="1">
      <alignment horizontal="center" vertical="center" wrapText="1"/>
    </xf>
    <xf numFmtId="37" fontId="58" fillId="24" borderId="102" xfId="54" applyNumberFormat="1" applyFont="1" applyFill="1" applyBorder="1" applyAlignment="1">
      <alignment horizontal="center" vertical="center" wrapText="1"/>
    </xf>
    <xf numFmtId="37" fontId="58" fillId="24" borderId="107" xfId="54" applyNumberFormat="1" applyFont="1" applyFill="1" applyBorder="1" applyAlignment="1">
      <alignment horizontal="center" vertical="center" wrapText="1"/>
    </xf>
    <xf numFmtId="38" fontId="56" fillId="26" borderId="111" xfId="56" applyFont="1" applyFill="1" applyBorder="1" applyAlignment="1">
      <alignment vertical="center" shrinkToFit="1"/>
    </xf>
    <xf numFmtId="38" fontId="56" fillId="26" borderId="110" xfId="56" applyFont="1" applyFill="1" applyBorder="1" applyAlignment="1">
      <alignment vertical="center" shrinkToFit="1"/>
    </xf>
    <xf numFmtId="38" fontId="56" fillId="26" borderId="111" xfId="56" applyFont="1" applyFill="1" applyBorder="1" applyAlignment="1" applyProtection="1">
      <alignment vertical="center" shrinkToFit="1"/>
    </xf>
    <xf numFmtId="38" fontId="56" fillId="26" borderId="112" xfId="56" applyFont="1" applyFill="1" applyBorder="1" applyAlignment="1" applyProtection="1">
      <alignment vertical="center" shrinkToFit="1"/>
    </xf>
    <xf numFmtId="38" fontId="56" fillId="26" borderId="121" xfId="56" applyFont="1" applyFill="1" applyBorder="1" applyAlignment="1">
      <alignment vertical="center" shrinkToFit="1"/>
    </xf>
    <xf numFmtId="38" fontId="56" fillId="26" borderId="120" xfId="56" applyFont="1" applyFill="1" applyBorder="1" applyAlignment="1">
      <alignment vertical="center" shrinkToFit="1"/>
    </xf>
    <xf numFmtId="38" fontId="56" fillId="26" borderId="121" xfId="56" applyFont="1" applyFill="1" applyBorder="1" applyAlignment="1" applyProtection="1">
      <alignment vertical="center" shrinkToFit="1"/>
    </xf>
    <xf numFmtId="38" fontId="56" fillId="26" borderId="122" xfId="56" applyFont="1" applyFill="1" applyBorder="1" applyAlignment="1" applyProtection="1">
      <alignment vertical="center" shrinkToFit="1"/>
    </xf>
    <xf numFmtId="38" fontId="56" fillId="0" borderId="100" xfId="56" applyFont="1" applyFill="1" applyBorder="1" applyAlignment="1">
      <alignment vertical="center" shrinkToFit="1"/>
    </xf>
    <xf numFmtId="38" fontId="56" fillId="0" borderId="101" xfId="56" applyFont="1" applyFill="1" applyBorder="1" applyAlignment="1">
      <alignment vertical="center" shrinkToFit="1"/>
    </xf>
    <xf numFmtId="38" fontId="56" fillId="0" borderId="102" xfId="56" applyFont="1" applyFill="1" applyBorder="1" applyAlignment="1">
      <alignment vertical="center" shrinkToFit="1"/>
    </xf>
    <xf numFmtId="38" fontId="56" fillId="0" borderId="130" xfId="56" applyFont="1" applyFill="1" applyBorder="1" applyAlignment="1">
      <alignment vertical="center" shrinkToFit="1"/>
    </xf>
    <xf numFmtId="38" fontId="56" fillId="0" borderId="131" xfId="56" applyFont="1" applyFill="1" applyBorder="1" applyAlignment="1">
      <alignment vertical="center" shrinkToFit="1"/>
    </xf>
    <xf numFmtId="38" fontId="56" fillId="0" borderId="132" xfId="56" applyFont="1" applyFill="1" applyBorder="1" applyAlignment="1">
      <alignment vertical="center" shrinkToFit="1"/>
    </xf>
    <xf numFmtId="0" fontId="56" fillId="34" borderId="0" xfId="53" applyFont="1" applyFill="1" applyAlignment="1">
      <alignment horizontal="left" vertical="center" wrapText="1"/>
    </xf>
    <xf numFmtId="37" fontId="62" fillId="24" borderId="135" xfId="54" applyNumberFormat="1" applyFont="1" applyFill="1" applyBorder="1" applyAlignment="1">
      <alignment horizontal="center" vertical="center"/>
    </xf>
    <xf numFmtId="37" fontId="62" fillId="24" borderId="136" xfId="54" applyNumberFormat="1" applyFont="1" applyFill="1" applyBorder="1" applyAlignment="1">
      <alignment horizontal="center" vertical="center"/>
    </xf>
    <xf numFmtId="37" fontId="62" fillId="24" borderId="137" xfId="54" applyNumberFormat="1" applyFont="1" applyFill="1" applyBorder="1" applyAlignment="1">
      <alignment horizontal="center" vertical="center"/>
    </xf>
    <xf numFmtId="38" fontId="64" fillId="26" borderId="138" xfId="56" applyFont="1" applyFill="1" applyBorder="1" applyAlignment="1">
      <alignment vertical="center"/>
    </xf>
    <xf numFmtId="38" fontId="64" fillId="26" borderId="137" xfId="56" applyFont="1" applyFill="1" applyBorder="1" applyAlignment="1">
      <alignment vertical="center"/>
    </xf>
    <xf numFmtId="38" fontId="56" fillId="0" borderId="143" xfId="56" applyFont="1" applyFill="1" applyBorder="1" applyAlignment="1">
      <alignment horizontal="center" vertical="center" shrinkToFit="1"/>
    </xf>
    <xf numFmtId="38" fontId="56" fillId="0" borderId="129" xfId="56" applyFont="1" applyFill="1" applyBorder="1" applyAlignment="1">
      <alignment horizontal="center" vertical="center" shrinkToFit="1"/>
    </xf>
    <xf numFmtId="38" fontId="56" fillId="0" borderId="130" xfId="56" applyFont="1" applyFill="1" applyBorder="1" applyAlignment="1">
      <alignment horizontal="right" vertical="center" shrinkToFit="1"/>
    </xf>
    <xf numFmtId="38" fontId="56" fillId="0" borderId="132" xfId="56" applyFont="1" applyFill="1" applyBorder="1" applyAlignment="1">
      <alignment horizontal="right" vertical="center" shrinkToFit="1"/>
    </xf>
    <xf numFmtId="38" fontId="56" fillId="0" borderId="141" xfId="56" applyFont="1" applyFill="1" applyBorder="1" applyAlignment="1">
      <alignment horizontal="center" vertical="center" shrinkToFit="1"/>
    </xf>
    <xf numFmtId="38" fontId="56" fillId="0" borderId="142" xfId="56" applyFont="1" applyFill="1" applyBorder="1" applyAlignment="1">
      <alignment horizontal="center" vertical="center" shrinkToFit="1"/>
    </xf>
    <xf numFmtId="38" fontId="56" fillId="0" borderId="100" xfId="56" applyFont="1" applyFill="1" applyBorder="1" applyAlignment="1">
      <alignment horizontal="right" vertical="center" shrinkToFit="1"/>
    </xf>
    <xf numFmtId="38" fontId="56" fillId="0" borderId="102" xfId="56" applyFont="1" applyFill="1" applyBorder="1" applyAlignment="1">
      <alignment horizontal="right" vertical="center" shrinkToFit="1"/>
    </xf>
    <xf numFmtId="0" fontId="58" fillId="34" borderId="0" xfId="53" applyFont="1" applyFill="1" applyAlignment="1">
      <alignment horizontal="left" vertical="center" wrapText="1"/>
    </xf>
    <xf numFmtId="38" fontId="56" fillId="0" borderId="144" xfId="56" applyFont="1" applyFill="1" applyBorder="1" applyAlignment="1">
      <alignment horizontal="center" vertical="center" shrinkToFit="1"/>
    </xf>
    <xf numFmtId="38" fontId="56" fillId="0" borderId="145" xfId="56" applyFont="1" applyFill="1" applyBorder="1" applyAlignment="1">
      <alignment horizontal="center" vertical="center" shrinkToFit="1"/>
    </xf>
    <xf numFmtId="38" fontId="56" fillId="0" borderId="144" xfId="56" applyFont="1" applyFill="1" applyBorder="1" applyAlignment="1">
      <alignment horizontal="right" vertical="center" shrinkToFit="1"/>
    </xf>
    <xf numFmtId="38" fontId="56" fillId="0" borderId="146" xfId="56" applyFont="1" applyFill="1" applyBorder="1" applyAlignment="1">
      <alignment horizontal="right" vertical="center" shrinkToFit="1"/>
    </xf>
    <xf numFmtId="38" fontId="56" fillId="26" borderId="138" xfId="56" applyFont="1" applyFill="1" applyBorder="1" applyAlignment="1" applyProtection="1">
      <alignment horizontal="center" vertical="center" shrinkToFit="1"/>
    </xf>
    <xf numFmtId="38" fontId="56" fillId="26" borderId="137" xfId="56" applyFont="1" applyFill="1" applyBorder="1" applyAlignment="1" applyProtection="1">
      <alignment horizontal="center" vertical="center" shrinkToFi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桁区切り 2" xfId="43" xr:uid="{00000000-0005-0000-0000-000023000000}"/>
    <cellStyle name="桁区切り 3" xfId="56" xr:uid="{86E0522A-422F-4744-BCBA-C1A23F570AB8}"/>
    <cellStyle name="桁区切り 4" xfId="58" xr:uid="{99CBB356-2079-48B6-8FD5-90D35FF39BEC}"/>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51" xr:uid="{30FA513E-8DC6-4DEC-91A2-6DBBA463651C}"/>
    <cellStyle name="標準 3" xfId="47" xr:uid="{00000000-0005-0000-0000-00002E000000}"/>
    <cellStyle name="標準 3 2" xfId="48" xr:uid="{54BCDCA2-17C8-490A-BD66-62C4B53725F0}"/>
    <cellStyle name="標準 4" xfId="49" xr:uid="{03866614-77D7-4382-B2B9-59A812828755}"/>
    <cellStyle name="標準 4 2" xfId="50" xr:uid="{E655A2B1-B704-4E4C-B308-2EDAE6530F48}"/>
    <cellStyle name="標準 4 3" xfId="52" xr:uid="{5A8F5D39-1B08-4A8E-91B3-AFEE4677AD25}"/>
    <cellStyle name="標準 5" xfId="57" xr:uid="{8C58D88E-2DF6-4A5D-9D13-D959CE756370}"/>
    <cellStyle name="標準_医療  収支予想  (医)公明会_収支予想" xfId="53" xr:uid="{3F7A4530-D053-4C0E-8E34-753CA6E1120D}"/>
    <cellStyle name="標準_借入元利金償還額" xfId="54" xr:uid="{2DD158D7-5702-4C68-BA11-8308C597F71F}"/>
    <cellStyle name="標準_収支予想等" xfId="55" xr:uid="{5CB8734A-BD67-47EC-A56A-A0231D524D5C}"/>
    <cellStyle name="良い" xfId="41" builtinId="26" customBuiltin="1"/>
  </cellStyles>
  <dxfs count="1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CC"/>
        </patternFill>
      </fill>
    </dxf>
    <dxf>
      <fill>
        <patternFill>
          <bgColor theme="0" tint="-0.499984740745262"/>
        </patternFill>
      </fill>
    </dxf>
    <dxf>
      <fill>
        <patternFill patternType="none">
          <bgColor auto="1"/>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s>
  <tableStyles count="0" defaultTableStyle="TableStyleMedium9"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hyperlink" Target="#'02_&#35036;&#36275;&#35500;&#26126;&#65288;&#25552;&#20986;&#26360;&#39006;2&#65289;&#8251;&#12505;&#12540;&#12473;&#12450;&#12483;&#12503;&#12539;&#20966;&#36935;&#25913;&#21892;&#12394;&#12375;'!M62"/><Relationship Id="rId1" Type="http://schemas.openxmlformats.org/officeDocument/2006/relationships/hyperlink" Target="#'02_&#35036;&#36275;&#35500;&#26126;&#65288;&#25552;&#20986;&#26360;&#39006;2&#65289;&#8251;&#12505;&#12540;&#12473;&#12450;&#12483;&#12503;&#12539;&#20966;&#36935;&#25913;&#21892;&#12354;&#12426;'!M47"/></Relationships>
</file>

<file path=xl/drawings/_rels/drawing2.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3.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4.xml.rels><?xml version="1.0" encoding="UTF-8" standalone="yes"?>
<Relationships xmlns="http://schemas.openxmlformats.org/package/2006/relationships"><Relationship Id="rId1" Type="http://schemas.openxmlformats.org/officeDocument/2006/relationships/hyperlink" Target="#&#20837;&#21147;&#12471;&#12540;&#12488;!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5</xdr:col>
      <xdr:colOff>63502</xdr:colOff>
      <xdr:row>43</xdr:row>
      <xdr:rowOff>481851</xdr:rowOff>
    </xdr:from>
    <xdr:to>
      <xdr:col>8</xdr:col>
      <xdr:colOff>366060</xdr:colOff>
      <xdr:row>44</xdr:row>
      <xdr:rowOff>993589</xdr:rowOff>
    </xdr:to>
    <xdr:sp macro="" textlink="">
      <xdr:nvSpPr>
        <xdr:cNvPr id="3" name="四角形: 角を丸くする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bwMode="auto">
        <a:xfrm>
          <a:off x="10074090" y="24514733"/>
          <a:ext cx="1714499" cy="1019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「ベースアップ評価料・処遇改善加算あり版の「ご融資の上限目安」へ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89647</xdr:colOff>
      <xdr:row>44</xdr:row>
      <xdr:rowOff>1038411</xdr:rowOff>
    </xdr:from>
    <xdr:to>
      <xdr:col>8</xdr:col>
      <xdr:colOff>392205</xdr:colOff>
      <xdr:row>45</xdr:row>
      <xdr:rowOff>280149</xdr:rowOff>
    </xdr:to>
    <xdr:sp macro="" textlink="">
      <xdr:nvSpPr>
        <xdr:cNvPr id="5" name="四角形: 角を丸くする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bwMode="auto">
        <a:xfrm>
          <a:off x="11004176" y="25713764"/>
          <a:ext cx="1848970" cy="1146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「ベースアップ評価料・処遇改善加算なし版の「ご融資の上限目安」へ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89" name="CheckBox1" hidden="1">
              <a:extLst>
                <a:ext uri="{63B3BB69-23CF-44E3-9099-C40C66FF867C}">
                  <a14:compatExt spid="_x0000_s63489"/>
                </a:ext>
                <a:ext uri="{FF2B5EF4-FFF2-40B4-BE49-F238E27FC236}">
                  <a16:creationId xmlns:a16="http://schemas.microsoft.com/office/drawing/2014/main" id="{00000000-0008-0000-0300-000001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90" name="CheckBox2" hidden="1">
              <a:extLst>
                <a:ext uri="{63B3BB69-23CF-44E3-9099-C40C66FF867C}">
                  <a14:compatExt spid="_x0000_s63490"/>
                </a:ext>
                <a:ext uri="{FF2B5EF4-FFF2-40B4-BE49-F238E27FC236}">
                  <a16:creationId xmlns:a16="http://schemas.microsoft.com/office/drawing/2014/main" id="{00000000-0008-0000-0300-000002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109</xdr:row>
          <xdr:rowOff>0</xdr:rowOff>
        </xdr:from>
        <xdr:to>
          <xdr:col>1</xdr:col>
          <xdr:colOff>57150</xdr:colOff>
          <xdr:row>109</xdr:row>
          <xdr:rowOff>180975</xdr:rowOff>
        </xdr:to>
        <xdr:sp macro="" textlink="">
          <xdr:nvSpPr>
            <xdr:cNvPr id="63491" name="CheckBox3" hidden="1">
              <a:extLst>
                <a:ext uri="{63B3BB69-23CF-44E3-9099-C40C66FF867C}">
                  <a14:compatExt spid="_x0000_s63491"/>
                </a:ext>
                <a:ext uri="{FF2B5EF4-FFF2-40B4-BE49-F238E27FC236}">
                  <a16:creationId xmlns:a16="http://schemas.microsoft.com/office/drawing/2014/main" id="{00000000-0008-0000-0300-000003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39</xdr:row>
      <xdr:rowOff>145676</xdr:rowOff>
    </xdr:from>
    <xdr:to>
      <xdr:col>14</xdr:col>
      <xdr:colOff>483831</xdr:colOff>
      <xdr:row>39</xdr:row>
      <xdr:rowOff>518673</xdr:rowOff>
    </xdr:to>
    <xdr:sp macro="" textlink="">
      <xdr:nvSpPr>
        <xdr:cNvPr id="7" name="矢印: 下 6">
          <a:extLst>
            <a:ext uri="{FF2B5EF4-FFF2-40B4-BE49-F238E27FC236}">
              <a16:creationId xmlns:a16="http://schemas.microsoft.com/office/drawing/2014/main" id="{00000000-0008-0000-0300-000007000000}"/>
            </a:ext>
          </a:extLst>
        </xdr:cNvPr>
        <xdr:cNvSpPr/>
      </xdr:nvSpPr>
      <xdr:spPr bwMode="auto">
        <a:xfrm>
          <a:off x="7793691" y="18276794"/>
          <a:ext cx="523052"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8" name="四角形: 角を丸くする 7">
          <a:hlinkClick xmlns:r="http://schemas.openxmlformats.org/officeDocument/2006/relationships" r:id="rId1"/>
          <a:extLst>
            <a:ext uri="{FF2B5EF4-FFF2-40B4-BE49-F238E27FC236}">
              <a16:creationId xmlns:a16="http://schemas.microsoft.com/office/drawing/2014/main" id="{00000000-0008-0000-0300-000008000000}"/>
            </a:ext>
          </a:extLst>
        </xdr:cNvPr>
        <xdr:cNvSpPr/>
      </xdr:nvSpPr>
      <xdr:spPr bwMode="auto">
        <a:xfrm>
          <a:off x="9484178" y="843642"/>
          <a:ext cx="4299858" cy="142875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40</xdr:row>
      <xdr:rowOff>11208</xdr:rowOff>
    </xdr:from>
    <xdr:to>
      <xdr:col>15</xdr:col>
      <xdr:colOff>369793</xdr:colOff>
      <xdr:row>40</xdr:row>
      <xdr:rowOff>537888</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bwMode="auto">
        <a:xfrm rot="5400000">
          <a:off x="5574924" y="15223194"/>
          <a:ext cx="526680" cy="5894295"/>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7204</xdr:colOff>
      <xdr:row>39</xdr:row>
      <xdr:rowOff>145677</xdr:rowOff>
    </xdr:from>
    <xdr:to>
      <xdr:col>6</xdr:col>
      <xdr:colOff>532657</xdr:colOff>
      <xdr:row>39</xdr:row>
      <xdr:rowOff>518674</xdr:rowOff>
    </xdr:to>
    <xdr:sp macro="" textlink="">
      <xdr:nvSpPr>
        <xdr:cNvPr id="9" name="矢印: 下 8">
          <a:extLst>
            <a:ext uri="{FF2B5EF4-FFF2-40B4-BE49-F238E27FC236}">
              <a16:creationId xmlns:a16="http://schemas.microsoft.com/office/drawing/2014/main" id="{00000000-0008-0000-0300-000009000000}"/>
            </a:ext>
          </a:extLst>
        </xdr:cNvPr>
        <xdr:cNvSpPr/>
      </xdr:nvSpPr>
      <xdr:spPr bwMode="auto">
        <a:xfrm>
          <a:off x="3027990" y="11902248"/>
          <a:ext cx="525453"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33</xdr:row>
      <xdr:rowOff>272144</xdr:rowOff>
    </xdr:from>
    <xdr:to>
      <xdr:col>23</xdr:col>
      <xdr:colOff>54428</xdr:colOff>
      <xdr:row>38</xdr:row>
      <xdr:rowOff>108859</xdr:rowOff>
    </xdr:to>
    <xdr:sp macro="" textlink="">
      <xdr:nvSpPr>
        <xdr:cNvPr id="10" name="四角形: 角を丸くする 9">
          <a:hlinkClick xmlns:r="http://schemas.openxmlformats.org/officeDocument/2006/relationships" r:id="rId2"/>
          <a:extLst>
            <a:ext uri="{FF2B5EF4-FFF2-40B4-BE49-F238E27FC236}">
              <a16:creationId xmlns:a16="http://schemas.microsoft.com/office/drawing/2014/main" id="{00000000-0008-0000-0300-00000A000000}"/>
            </a:ext>
          </a:extLst>
        </xdr:cNvPr>
        <xdr:cNvSpPr/>
      </xdr:nvSpPr>
      <xdr:spPr bwMode="auto">
        <a:xfrm>
          <a:off x="9511392" y="18328823"/>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47</xdr:row>
      <xdr:rowOff>244929</xdr:rowOff>
    </xdr:from>
    <xdr:to>
      <xdr:col>23</xdr:col>
      <xdr:colOff>68035</xdr:colOff>
      <xdr:row>49</xdr:row>
      <xdr:rowOff>0</xdr:rowOff>
    </xdr:to>
    <xdr:sp macro="" textlink="">
      <xdr:nvSpPr>
        <xdr:cNvPr id="11" name="四角形: 角を丸くする 10">
          <a:hlinkClick xmlns:r="http://schemas.openxmlformats.org/officeDocument/2006/relationships" r:id="rId3"/>
          <a:extLst>
            <a:ext uri="{FF2B5EF4-FFF2-40B4-BE49-F238E27FC236}">
              <a16:creationId xmlns:a16="http://schemas.microsoft.com/office/drawing/2014/main" id="{00000000-0008-0000-0300-00000B000000}"/>
            </a:ext>
          </a:extLst>
        </xdr:cNvPr>
        <xdr:cNvSpPr/>
      </xdr:nvSpPr>
      <xdr:spPr bwMode="auto">
        <a:xfrm>
          <a:off x="9524999" y="22479000"/>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2" name="四角形: 角を丸くする 11">
          <a:hlinkClick xmlns:r="http://schemas.openxmlformats.org/officeDocument/2006/relationships" r:id="rId4"/>
          <a:extLst>
            <a:ext uri="{FF2B5EF4-FFF2-40B4-BE49-F238E27FC236}">
              <a16:creationId xmlns:a16="http://schemas.microsoft.com/office/drawing/2014/main" id="{00000000-0008-0000-0300-00000C000000}"/>
            </a:ext>
          </a:extLst>
        </xdr:cNvPr>
        <xdr:cNvSpPr/>
      </xdr:nvSpPr>
      <xdr:spPr bwMode="auto">
        <a:xfrm>
          <a:off x="9484178" y="40822"/>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1" name="CheckBox1" hidden="1">
              <a:extLst>
                <a:ext uri="{63B3BB69-23CF-44E3-9099-C40C66FF867C}">
                  <a14:compatExt spid="_x0000_s81921"/>
                </a:ext>
                <a:ext uri="{FF2B5EF4-FFF2-40B4-BE49-F238E27FC236}">
                  <a16:creationId xmlns:a16="http://schemas.microsoft.com/office/drawing/2014/main" id="{00000000-0008-0000-0400-000001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2" name="CheckBox2" hidden="1">
              <a:extLst>
                <a:ext uri="{63B3BB69-23CF-44E3-9099-C40C66FF867C}">
                  <a14:compatExt spid="_x0000_s81922"/>
                </a:ext>
                <a:ext uri="{FF2B5EF4-FFF2-40B4-BE49-F238E27FC236}">
                  <a16:creationId xmlns:a16="http://schemas.microsoft.com/office/drawing/2014/main" id="{00000000-0008-0000-0400-000002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3" name="CheckBox3" hidden="1">
              <a:extLst>
                <a:ext uri="{63B3BB69-23CF-44E3-9099-C40C66FF867C}">
                  <a14:compatExt spid="_x0000_s81923"/>
                </a:ext>
                <a:ext uri="{FF2B5EF4-FFF2-40B4-BE49-F238E27FC236}">
                  <a16:creationId xmlns:a16="http://schemas.microsoft.com/office/drawing/2014/main" id="{00000000-0008-0000-0400-000003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53</xdr:row>
      <xdr:rowOff>145676</xdr:rowOff>
    </xdr:from>
    <xdr:to>
      <xdr:col>14</xdr:col>
      <xdr:colOff>483831</xdr:colOff>
      <xdr:row>53</xdr:row>
      <xdr:rowOff>518673</xdr:rowOff>
    </xdr:to>
    <xdr:sp macro="" textlink="">
      <xdr:nvSpPr>
        <xdr:cNvPr id="5" name="矢印: 下 4">
          <a:extLst>
            <a:ext uri="{FF2B5EF4-FFF2-40B4-BE49-F238E27FC236}">
              <a16:creationId xmlns:a16="http://schemas.microsoft.com/office/drawing/2014/main" id="{00000000-0008-0000-0400-000005000000}"/>
            </a:ext>
          </a:extLst>
        </xdr:cNvPr>
        <xdr:cNvSpPr/>
      </xdr:nvSpPr>
      <xdr:spPr bwMode="auto">
        <a:xfrm>
          <a:off x="7611035" y="19367126"/>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6" name="四角形: 角を丸くする 5">
          <a:hlinkClick xmlns:r="http://schemas.openxmlformats.org/officeDocument/2006/relationships" r:id="rId1"/>
          <a:extLst>
            <a:ext uri="{FF2B5EF4-FFF2-40B4-BE49-F238E27FC236}">
              <a16:creationId xmlns:a16="http://schemas.microsoft.com/office/drawing/2014/main" id="{00000000-0008-0000-0400-000006000000}"/>
            </a:ext>
          </a:extLst>
        </xdr:cNvPr>
        <xdr:cNvSpPr/>
      </xdr:nvSpPr>
      <xdr:spPr bwMode="auto">
        <a:xfrm>
          <a:off x="9418864" y="840921"/>
          <a:ext cx="4332515" cy="1432832"/>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54</xdr:row>
      <xdr:rowOff>11208</xdr:rowOff>
    </xdr:from>
    <xdr:to>
      <xdr:col>15</xdr:col>
      <xdr:colOff>369793</xdr:colOff>
      <xdr:row>54</xdr:row>
      <xdr:rowOff>537888</xdr:rowOff>
    </xdr:to>
    <xdr:sp macro="" textlink="">
      <xdr:nvSpPr>
        <xdr:cNvPr id="7" name="右中かっこ 6">
          <a:extLst>
            <a:ext uri="{FF2B5EF4-FFF2-40B4-BE49-F238E27FC236}">
              <a16:creationId xmlns:a16="http://schemas.microsoft.com/office/drawing/2014/main" id="{00000000-0008-0000-0400-000007000000}"/>
            </a:ext>
          </a:extLst>
        </xdr:cNvPr>
        <xdr:cNvSpPr/>
      </xdr:nvSpPr>
      <xdr:spPr bwMode="auto">
        <a:xfrm rot="5400000">
          <a:off x="5397310" y="17128755"/>
          <a:ext cx="526680" cy="5877486"/>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xdr:col>
      <xdr:colOff>537882</xdr:colOff>
      <xdr:row>53</xdr:row>
      <xdr:rowOff>145677</xdr:rowOff>
    </xdr:from>
    <xdr:to>
      <xdr:col>6</xdr:col>
      <xdr:colOff>478228</xdr:colOff>
      <xdr:row>53</xdr:row>
      <xdr:rowOff>518674</xdr:rowOff>
    </xdr:to>
    <xdr:sp macro="" textlink="">
      <xdr:nvSpPr>
        <xdr:cNvPr id="8" name="矢印: 下 7">
          <a:extLst>
            <a:ext uri="{FF2B5EF4-FFF2-40B4-BE49-F238E27FC236}">
              <a16:creationId xmlns:a16="http://schemas.microsoft.com/office/drawing/2014/main" id="{00000000-0008-0000-0400-000008000000}"/>
            </a:ext>
          </a:extLst>
        </xdr:cNvPr>
        <xdr:cNvSpPr/>
      </xdr:nvSpPr>
      <xdr:spPr bwMode="auto">
        <a:xfrm>
          <a:off x="2957232" y="19367127"/>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49</xdr:row>
      <xdr:rowOff>272144</xdr:rowOff>
    </xdr:from>
    <xdr:to>
      <xdr:col>23</xdr:col>
      <xdr:colOff>54428</xdr:colOff>
      <xdr:row>52</xdr:row>
      <xdr:rowOff>108859</xdr:rowOff>
    </xdr:to>
    <xdr:sp macro="" textlink="">
      <xdr:nvSpPr>
        <xdr:cNvPr id="9" name="四角形: 角を丸くする 8">
          <a:hlinkClick xmlns:r="http://schemas.openxmlformats.org/officeDocument/2006/relationships" r:id="rId2"/>
          <a:extLst>
            <a:ext uri="{FF2B5EF4-FFF2-40B4-BE49-F238E27FC236}">
              <a16:creationId xmlns:a16="http://schemas.microsoft.com/office/drawing/2014/main" id="{00000000-0008-0000-0400-000009000000}"/>
            </a:ext>
          </a:extLst>
        </xdr:cNvPr>
        <xdr:cNvSpPr/>
      </xdr:nvSpPr>
      <xdr:spPr bwMode="auto">
        <a:xfrm>
          <a:off x="9446078" y="18255344"/>
          <a:ext cx="4114800" cy="770165"/>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61</xdr:row>
      <xdr:rowOff>244929</xdr:rowOff>
    </xdr:from>
    <xdr:to>
      <xdr:col>23</xdr:col>
      <xdr:colOff>68035</xdr:colOff>
      <xdr:row>63</xdr:row>
      <xdr:rowOff>0</xdr:rowOff>
    </xdr:to>
    <xdr:sp macro="" textlink="">
      <xdr:nvSpPr>
        <xdr:cNvPr id="10" name="四角形: 角を丸くする 9">
          <a:hlinkClick xmlns:r="http://schemas.openxmlformats.org/officeDocument/2006/relationships" r:id="rId3"/>
          <a:extLst>
            <a:ext uri="{FF2B5EF4-FFF2-40B4-BE49-F238E27FC236}">
              <a16:creationId xmlns:a16="http://schemas.microsoft.com/office/drawing/2014/main" id="{00000000-0008-0000-0400-00000A000000}"/>
            </a:ext>
          </a:extLst>
        </xdr:cNvPr>
        <xdr:cNvSpPr/>
      </xdr:nvSpPr>
      <xdr:spPr bwMode="auto">
        <a:xfrm>
          <a:off x="9459685" y="22733454"/>
          <a:ext cx="4114800" cy="76063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1" name="四角形: 角を丸くする 10">
          <a:hlinkClick xmlns:r="http://schemas.openxmlformats.org/officeDocument/2006/relationships" r:id="rId4"/>
          <a:extLst>
            <a:ext uri="{FF2B5EF4-FFF2-40B4-BE49-F238E27FC236}">
              <a16:creationId xmlns:a16="http://schemas.microsoft.com/office/drawing/2014/main" id="{00000000-0008-0000-0400-00000B000000}"/>
            </a:ext>
          </a:extLst>
        </xdr:cNvPr>
        <xdr:cNvSpPr/>
      </xdr:nvSpPr>
      <xdr:spPr bwMode="auto">
        <a:xfrm>
          <a:off x="9418864" y="40822"/>
          <a:ext cx="4114800" cy="75927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204787</xdr:colOff>
      <xdr:row>1</xdr:row>
      <xdr:rowOff>309562</xdr:rowOff>
    </xdr:from>
    <xdr:to>
      <xdr:col>23</xdr:col>
      <xdr:colOff>533400</xdr:colOff>
      <xdr:row>6</xdr:row>
      <xdr:rowOff>428625</xdr:rowOff>
    </xdr:to>
    <xdr:sp macro="" textlink="">
      <xdr:nvSpPr>
        <xdr:cNvPr id="4" name="四角形: 角を丸くする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bwMode="auto">
        <a:xfrm>
          <a:off x="16563975" y="881062"/>
          <a:ext cx="7686675" cy="2286001"/>
        </a:xfrm>
        <a:prstGeom prst="roundRect">
          <a:avLst/>
        </a:prstGeom>
        <a:ln>
          <a:headEnd type="none" w="med" len="med"/>
          <a:tailEnd type="none" w="med" len="med"/>
        </a:ln>
      </xdr:spPr>
      <xdr:style>
        <a:lnRef idx="1">
          <a:schemeClr val="accent1"/>
        </a:lnRef>
        <a:fillRef idx="2">
          <a:schemeClr val="accent1"/>
        </a:fillRef>
        <a:effectRef idx="1">
          <a:schemeClr val="accent1"/>
        </a:effectRef>
        <a:fontRef idx="minor">
          <a:schemeClr val="dk1"/>
        </a:fontRef>
      </xdr:style>
      <xdr:txBody>
        <a:bodyPr vertOverflow="clip" wrap="square" lIns="18288" tIns="0" rIns="0" bIns="0" rtlCol="0" anchor="ctr" upright="1"/>
        <a:lstStyle/>
        <a:p>
          <a:pPr algn="l"/>
          <a:r>
            <a:rPr kumimoji="1" lang="ja-JP" altLang="en-US" sz="7200" b="1" i="1">
              <a:latin typeface="ＭＳ 明朝" panose="02020609040205080304" pitchFamily="17" charset="-128"/>
              <a:ea typeface="ＭＳ 明朝" panose="02020609040205080304" pitchFamily="17" charset="-128"/>
            </a:rPr>
            <a:t>入力シートへ戻る</a:t>
          </a:r>
          <a:endParaRPr kumimoji="1" lang="en-US" altLang="ja-JP" sz="7200" b="1" i="1">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ntrol" Target="../activeX/activeX5.xml"/><Relationship Id="rId5" Type="http://schemas.openxmlformats.org/officeDocument/2006/relationships/image" Target="../media/image4.emf"/><Relationship Id="rId4" Type="http://schemas.openxmlformats.org/officeDocument/2006/relationships/control" Target="../activeX/activeX4.xml"/><Relationship Id="rId9" Type="http://schemas.openxmlformats.org/officeDocument/2006/relationships/image" Target="../media/image6.emf"/></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12"/>
  <sheetViews>
    <sheetView tabSelected="1" view="pageBreakPreview" zoomScale="80" zoomScaleNormal="80" zoomScaleSheetLayoutView="80" workbookViewId="0">
      <selection activeCell="B4" sqref="B4:E4"/>
    </sheetView>
  </sheetViews>
  <sheetFormatPr defaultColWidth="8.5" defaultRowHeight="22.5" zeroHeight="1" x14ac:dyDescent="0.15"/>
  <cols>
    <col min="1" max="2" width="5.125" style="1" customWidth="1"/>
    <col min="3" max="3" width="36.875" style="1" customWidth="1"/>
    <col min="4" max="4" width="50.5" style="5" customWidth="1"/>
    <col min="5" max="5" width="45.625" style="2" customWidth="1"/>
    <col min="6" max="6" width="3.25" style="2" customWidth="1"/>
    <col min="7" max="7" width="8.5" style="2" customWidth="1"/>
    <col min="8" max="16384" width="8.5" style="1"/>
  </cols>
  <sheetData>
    <row r="1" spans="1:7" ht="33" x14ac:dyDescent="0.15">
      <c r="A1" s="4" t="s">
        <v>22</v>
      </c>
    </row>
    <row r="2" spans="1:7" ht="24.75" x14ac:dyDescent="0.15">
      <c r="B2" s="202" t="s">
        <v>59</v>
      </c>
      <c r="C2" s="202"/>
      <c r="D2" s="202"/>
      <c r="E2" s="202"/>
      <c r="F2" s="103"/>
      <c r="G2" s="103"/>
    </row>
    <row r="3" spans="1:7" ht="24.75" x14ac:dyDescent="0.15">
      <c r="B3" s="72"/>
      <c r="C3" s="73"/>
      <c r="D3" s="74"/>
      <c r="E3" s="75"/>
      <c r="F3" s="75"/>
      <c r="G3" s="75"/>
    </row>
    <row r="4" spans="1:7" ht="50.1" customHeight="1" x14ac:dyDescent="0.15">
      <c r="B4" s="205" t="s">
        <v>102</v>
      </c>
      <c r="C4" s="205"/>
      <c r="D4" s="205"/>
      <c r="E4" s="205"/>
      <c r="F4" s="127"/>
      <c r="G4" s="127"/>
    </row>
    <row r="5" spans="1:7" ht="39.950000000000003" customHeight="1" x14ac:dyDescent="0.15">
      <c r="B5" s="206" t="s">
        <v>101</v>
      </c>
      <c r="C5" s="207"/>
      <c r="D5" s="208"/>
      <c r="E5" s="80" t="s">
        <v>390</v>
      </c>
      <c r="F5" s="128"/>
      <c r="G5" s="128"/>
    </row>
    <row r="6" spans="1:7" ht="39.950000000000003" customHeight="1" x14ac:dyDescent="0.15">
      <c r="B6" s="209" t="s">
        <v>97</v>
      </c>
      <c r="C6" s="210"/>
      <c r="D6" s="211"/>
      <c r="E6" s="81"/>
      <c r="F6" s="129"/>
      <c r="G6" s="129"/>
    </row>
    <row r="7" spans="1:7" ht="39.950000000000003" customHeight="1" x14ac:dyDescent="0.15">
      <c r="B7" s="209" t="s">
        <v>60</v>
      </c>
      <c r="C7" s="210"/>
      <c r="D7" s="211"/>
      <c r="E7" s="81"/>
      <c r="F7" s="129"/>
      <c r="G7" s="129"/>
    </row>
    <row r="8" spans="1:7" ht="39.950000000000003" customHeight="1" x14ac:dyDescent="0.15">
      <c r="B8" s="209" t="s">
        <v>104</v>
      </c>
      <c r="C8" s="210"/>
      <c r="D8" s="211"/>
      <c r="E8" s="81"/>
      <c r="F8" s="129"/>
      <c r="G8" s="129"/>
    </row>
    <row r="9" spans="1:7" x14ac:dyDescent="0.15"/>
    <row r="10" spans="1:7" ht="33" x14ac:dyDescent="0.15">
      <c r="A10" s="4" t="s">
        <v>44</v>
      </c>
      <c r="B10" s="3"/>
    </row>
    <row r="11" spans="1:7" ht="24.75" x14ac:dyDescent="0.15">
      <c r="B11" s="216" t="s">
        <v>23</v>
      </c>
      <c r="C11" s="216"/>
      <c r="D11" s="216"/>
      <c r="E11" s="216"/>
      <c r="F11" s="105"/>
      <c r="G11" s="105"/>
    </row>
    <row r="12" spans="1:7" x14ac:dyDescent="0.15"/>
    <row r="13" spans="1:7" ht="39.950000000000003" customHeight="1" x14ac:dyDescent="0.15">
      <c r="B13" s="214"/>
      <c r="C13" s="215"/>
      <c r="D13" s="92" t="s">
        <v>390</v>
      </c>
      <c r="E13" s="93" t="s">
        <v>24</v>
      </c>
      <c r="F13" s="130"/>
      <c r="G13" s="130"/>
    </row>
    <row r="14" spans="1:7" ht="39.950000000000003" customHeight="1" x14ac:dyDescent="0.15">
      <c r="B14" s="190" t="s">
        <v>339</v>
      </c>
      <c r="C14" s="191"/>
      <c r="D14" s="162"/>
      <c r="E14" s="163" t="s">
        <v>409</v>
      </c>
      <c r="F14" s="131"/>
      <c r="G14" s="131"/>
    </row>
    <row r="15" spans="1:7" ht="39.950000000000003" customHeight="1" x14ac:dyDescent="0.15">
      <c r="B15" s="190" t="s">
        <v>15</v>
      </c>
      <c r="C15" s="191"/>
      <c r="D15" s="84"/>
      <c r="E15" s="94" t="s">
        <v>288</v>
      </c>
      <c r="F15" s="131"/>
      <c r="G15" s="131"/>
    </row>
    <row r="16" spans="1:7" ht="39.950000000000003" customHeight="1" x14ac:dyDescent="0.15">
      <c r="B16" s="190" t="s">
        <v>16</v>
      </c>
      <c r="C16" s="191"/>
      <c r="D16" s="84"/>
      <c r="E16" s="94" t="s">
        <v>17</v>
      </c>
      <c r="F16" s="131"/>
      <c r="G16" s="131"/>
    </row>
    <row r="17" spans="2:8" ht="56.25" x14ac:dyDescent="0.15">
      <c r="B17" s="190" t="s">
        <v>9</v>
      </c>
      <c r="C17" s="191"/>
      <c r="D17" s="85"/>
      <c r="E17" s="94" t="s">
        <v>18</v>
      </c>
      <c r="F17" s="131"/>
      <c r="G17" s="131"/>
    </row>
    <row r="18" spans="2:8" ht="39.950000000000003" customHeight="1" x14ac:dyDescent="0.15">
      <c r="B18" s="203" t="s">
        <v>28</v>
      </c>
      <c r="C18" s="204"/>
      <c r="D18" s="85"/>
      <c r="E18" s="94" t="s">
        <v>20</v>
      </c>
      <c r="F18" s="131"/>
      <c r="G18" s="131"/>
    </row>
    <row r="19" spans="2:8" ht="39.950000000000003" customHeight="1" x14ac:dyDescent="0.15">
      <c r="B19" s="203" t="s">
        <v>29</v>
      </c>
      <c r="C19" s="204"/>
      <c r="D19" s="84"/>
      <c r="E19" s="94" t="s">
        <v>19</v>
      </c>
      <c r="F19" s="131"/>
      <c r="G19" s="131"/>
    </row>
    <row r="20" spans="2:8" ht="39.950000000000003" customHeight="1" x14ac:dyDescent="0.15">
      <c r="B20" s="203" t="s">
        <v>30</v>
      </c>
      <c r="C20" s="204"/>
      <c r="D20" s="85"/>
      <c r="E20" s="95" t="s">
        <v>21</v>
      </c>
      <c r="F20" s="132"/>
      <c r="G20" s="132"/>
    </row>
    <row r="21" spans="2:8" ht="39.950000000000003" customHeight="1" x14ac:dyDescent="0.15">
      <c r="B21" s="190" t="s">
        <v>25</v>
      </c>
      <c r="C21" s="191"/>
      <c r="D21" s="86"/>
      <c r="E21" s="95" t="s">
        <v>105</v>
      </c>
      <c r="F21" s="1" t="str">
        <f>SUBSTITUTE(D21,"-","")</f>
        <v/>
      </c>
      <c r="G21" s="1" t="str">
        <f>IF(LEN(F21)=6,"0"&amp;F21,F21)</f>
        <v/>
      </c>
      <c r="H21" s="1" t="str">
        <f>DBCS("〒"&amp;LEFT(G21,3)&amp;"-"&amp;MID(G21,4,4))</f>
        <v>〒－</v>
      </c>
    </row>
    <row r="22" spans="2:8" ht="39.950000000000003" customHeight="1" x14ac:dyDescent="0.15">
      <c r="B22" s="190" t="s">
        <v>27</v>
      </c>
      <c r="C22" s="191"/>
      <c r="D22" s="85"/>
      <c r="E22" s="95"/>
      <c r="F22" s="132"/>
      <c r="G22" s="132"/>
    </row>
    <row r="23" spans="2:8" ht="93.75" x14ac:dyDescent="0.15">
      <c r="B23" s="190" t="s">
        <v>26</v>
      </c>
      <c r="C23" s="191"/>
      <c r="D23" s="84"/>
      <c r="E23" s="94" t="s">
        <v>125</v>
      </c>
      <c r="F23" s="131"/>
      <c r="G23" s="131"/>
    </row>
    <row r="24" spans="2:8" ht="39.950000000000003" customHeight="1" x14ac:dyDescent="0.15">
      <c r="B24" s="190" t="s">
        <v>31</v>
      </c>
      <c r="C24" s="191"/>
      <c r="D24" s="87"/>
      <c r="E24" s="94" t="s">
        <v>289</v>
      </c>
      <c r="F24" s="131"/>
      <c r="G24" s="131"/>
    </row>
    <row r="25" spans="2:8" ht="39.950000000000003" customHeight="1" x14ac:dyDescent="0.15">
      <c r="B25" s="190" t="s">
        <v>32</v>
      </c>
      <c r="C25" s="191"/>
      <c r="D25" s="84"/>
      <c r="E25" s="96" t="s">
        <v>116</v>
      </c>
      <c r="F25" s="133"/>
      <c r="G25" s="133"/>
    </row>
    <row r="26" spans="2:8" ht="60" customHeight="1" x14ac:dyDescent="0.15">
      <c r="B26" s="212" t="s">
        <v>57</v>
      </c>
      <c r="C26" s="213"/>
      <c r="D26" s="88"/>
      <c r="E26" s="94" t="s">
        <v>38</v>
      </c>
      <c r="F26" s="131"/>
      <c r="G26" s="131"/>
    </row>
    <row r="27" spans="2:8" ht="39.950000000000003" customHeight="1" x14ac:dyDescent="0.15">
      <c r="B27" s="203" t="s">
        <v>42</v>
      </c>
      <c r="C27" s="204"/>
      <c r="D27" s="84"/>
      <c r="E27" s="94" t="s">
        <v>39</v>
      </c>
      <c r="F27" s="131"/>
      <c r="G27" s="131"/>
    </row>
    <row r="28" spans="2:8" ht="39.950000000000003" customHeight="1" x14ac:dyDescent="0.15">
      <c r="B28" s="203" t="s">
        <v>43</v>
      </c>
      <c r="C28" s="204"/>
      <c r="D28" s="84"/>
      <c r="E28" s="94" t="s">
        <v>40</v>
      </c>
      <c r="F28" s="131"/>
      <c r="G28" s="131"/>
    </row>
    <row r="29" spans="2:8" ht="39.950000000000003" customHeight="1" x14ac:dyDescent="0.15">
      <c r="B29" s="203" t="s">
        <v>150</v>
      </c>
      <c r="C29" s="204"/>
      <c r="D29" s="84"/>
      <c r="E29" s="94" t="s">
        <v>446</v>
      </c>
      <c r="F29" s="131"/>
      <c r="G29" s="131"/>
    </row>
    <row r="30" spans="2:8" ht="39.950000000000003" customHeight="1" x14ac:dyDescent="0.15">
      <c r="B30" s="217" t="s">
        <v>99</v>
      </c>
      <c r="C30" s="218"/>
      <c r="D30" s="170"/>
      <c r="E30" s="96" t="s">
        <v>117</v>
      </c>
      <c r="F30" s="133"/>
      <c r="G30" s="133"/>
    </row>
    <row r="31" spans="2:8" ht="39.950000000000003" customHeight="1" x14ac:dyDescent="0.15">
      <c r="B31" s="217" t="s">
        <v>100</v>
      </c>
      <c r="C31" s="218"/>
      <c r="D31" s="170"/>
      <c r="E31" s="96"/>
      <c r="F31" s="134"/>
      <c r="G31" s="134"/>
    </row>
    <row r="32" spans="2:8" ht="39.950000000000003" customHeight="1" x14ac:dyDescent="0.15">
      <c r="B32" s="190" t="s">
        <v>49</v>
      </c>
      <c r="C32" s="191"/>
      <c r="D32" s="177"/>
      <c r="E32" s="95" t="s">
        <v>105</v>
      </c>
      <c r="F32" s="1" t="str">
        <f>SUBSTITUTE(D32,"-","")</f>
        <v/>
      </c>
      <c r="G32" s="1" t="str">
        <f>IF(LEN(F32)=6,"0"&amp;F32,F32)</f>
        <v/>
      </c>
      <c r="H32" s="1" t="str">
        <f>DBCS("〒"&amp;LEFT(G32,3)&amp;"-"&amp;MID(G32,4,4))</f>
        <v>〒－</v>
      </c>
    </row>
    <row r="33" spans="2:8" ht="39.950000000000003" customHeight="1" x14ac:dyDescent="0.15">
      <c r="B33" s="190" t="s">
        <v>58</v>
      </c>
      <c r="C33" s="191"/>
      <c r="D33" s="84"/>
      <c r="E33" s="94"/>
      <c r="F33" s="131"/>
      <c r="G33" s="131"/>
    </row>
    <row r="34" spans="2:8" ht="56.25" x14ac:dyDescent="0.15">
      <c r="B34" s="190" t="s">
        <v>33</v>
      </c>
      <c r="C34" s="191"/>
      <c r="D34" s="84"/>
      <c r="E34" s="94" t="s">
        <v>41</v>
      </c>
      <c r="F34" s="131"/>
      <c r="G34" s="131"/>
    </row>
    <row r="35" spans="2:8" ht="55.5" customHeight="1" x14ac:dyDescent="0.15">
      <c r="B35" s="203" t="s">
        <v>295</v>
      </c>
      <c r="C35" s="204"/>
      <c r="D35" s="84"/>
      <c r="E35" s="94" t="s">
        <v>286</v>
      </c>
      <c r="F35" s="131"/>
      <c r="G35" s="131" t="str">
        <f>IF(D35="医療貸付","医療",IF(COUNTIF(D35,"*福祉*"),"福祉","エラー表示"))</f>
        <v>エラー表示</v>
      </c>
    </row>
    <row r="36" spans="2:8" ht="39.950000000000003" customHeight="1" x14ac:dyDescent="0.15">
      <c r="B36" s="190" t="s">
        <v>34</v>
      </c>
      <c r="C36" s="191"/>
      <c r="D36" s="84"/>
      <c r="E36" s="94" t="s">
        <v>38</v>
      </c>
      <c r="F36" s="131" t="str">
        <f ca="1">IF(D36="","",INDEX(作業リスト!$C$2:$J$38,MATCH(D36,INDIRECT(D35),0),MATCH(D35,施設種類一覧,0)))</f>
        <v/>
      </c>
      <c r="G36" s="131"/>
    </row>
    <row r="37" spans="2:8" ht="105.75" customHeight="1" x14ac:dyDescent="0.15">
      <c r="B37" s="190" t="s">
        <v>61</v>
      </c>
      <c r="C37" s="191"/>
      <c r="D37" s="180"/>
      <c r="E37" s="94" t="s">
        <v>287</v>
      </c>
      <c r="F37" s="131"/>
      <c r="G37" s="131"/>
    </row>
    <row r="38" spans="2:8" ht="32.25" customHeight="1" x14ac:dyDescent="0.15">
      <c r="B38" s="190" t="s">
        <v>336</v>
      </c>
      <c r="C38" s="191"/>
      <c r="D38" s="146"/>
      <c r="E38" s="94" t="s">
        <v>38</v>
      </c>
      <c r="F38" s="131"/>
      <c r="G38" s="131">
        <f>COUNTIF(D38,"有")</f>
        <v>0</v>
      </c>
    </row>
    <row r="39" spans="2:8" ht="32.25" customHeight="1" x14ac:dyDescent="0.15">
      <c r="B39" s="158" t="s">
        <v>398</v>
      </c>
      <c r="C39" s="181"/>
      <c r="D39" s="146"/>
      <c r="E39" s="94" t="s">
        <v>38</v>
      </c>
      <c r="F39" s="131"/>
      <c r="G39" s="131"/>
    </row>
    <row r="40" spans="2:8" ht="32.25" customHeight="1" x14ac:dyDescent="0.15">
      <c r="B40" s="158" t="s">
        <v>338</v>
      </c>
      <c r="C40" s="159"/>
      <c r="D40" s="146"/>
      <c r="E40" s="94" t="s">
        <v>38</v>
      </c>
      <c r="F40" s="131"/>
      <c r="G40" s="131"/>
    </row>
    <row r="41" spans="2:8" ht="40.5" customHeight="1" x14ac:dyDescent="0.15">
      <c r="B41" s="195" t="s">
        <v>335</v>
      </c>
      <c r="C41" s="196"/>
      <c r="D41" s="146"/>
      <c r="E41" s="94" t="s">
        <v>38</v>
      </c>
      <c r="F41" s="131"/>
      <c r="G41" s="131"/>
    </row>
    <row r="42" spans="2:8" ht="94.5" customHeight="1" x14ac:dyDescent="0.15">
      <c r="B42" s="195" t="s">
        <v>475</v>
      </c>
      <c r="C42" s="196"/>
      <c r="D42" s="146"/>
      <c r="E42" s="94" t="s">
        <v>474</v>
      </c>
      <c r="F42" s="131"/>
      <c r="G42" s="131" t="str">
        <f>IF(AND(OR(D36="病院",D36="有床診療所（一般）"),D41="済"),"事業計画等確認対象","事業計画等確認非対象")</f>
        <v>事業計画等確認非対象</v>
      </c>
    </row>
    <row r="43" spans="2:8" ht="94.5" customHeight="1" x14ac:dyDescent="0.15">
      <c r="B43" s="195" t="s">
        <v>483</v>
      </c>
      <c r="C43" s="196"/>
      <c r="D43" s="146"/>
      <c r="E43" s="94" t="s">
        <v>474</v>
      </c>
      <c r="F43" s="131"/>
      <c r="G43" s="131"/>
    </row>
    <row r="44" spans="2:8" ht="39.950000000000003" customHeight="1" x14ac:dyDescent="0.15">
      <c r="B44" s="194" t="s">
        <v>124</v>
      </c>
      <c r="C44" s="185"/>
      <c r="D44" s="83" t="str">
        <f>IF(D35="医療貸付","↓100万円単位で入力してください","↓10万円単位で入力してください")</f>
        <v>↓10万円単位で入力してください</v>
      </c>
      <c r="E44" s="94"/>
      <c r="F44" s="131"/>
      <c r="G44" s="131"/>
    </row>
    <row r="45" spans="2:8" ht="131.25" x14ac:dyDescent="0.15">
      <c r="B45" s="195" t="s">
        <v>120</v>
      </c>
      <c r="C45" s="196"/>
      <c r="D45" s="82"/>
      <c r="E45" s="94" t="s">
        <v>491</v>
      </c>
      <c r="F45" s="1" t="str">
        <f>IF(INT(D45/10000)&gt;0,INT(D45/10000)&amp;"億","")</f>
        <v/>
      </c>
      <c r="G45" s="136" t="e">
        <f>IF(RIGHT(D45,4)+0=0,"",TEXT(RIGHT(D45,4)+0,"#,0")&amp;"万")</f>
        <v>#VALUE!</v>
      </c>
    </row>
    <row r="46" spans="2:8" ht="39.950000000000003" customHeight="1" x14ac:dyDescent="0.15">
      <c r="B46" s="190" t="s">
        <v>50</v>
      </c>
      <c r="C46" s="191"/>
      <c r="D46" s="84"/>
      <c r="E46" s="94" t="s">
        <v>410</v>
      </c>
      <c r="F46" s="131"/>
      <c r="G46" s="131" t="str">
        <f>IF(G35="医療","医療担保",IF(G35="福祉","福祉担保","エラー表示"))</f>
        <v>エラー表示</v>
      </c>
      <c r="H46" s="1" t="str">
        <f>IF(G35="エラー表示","標準",G35&amp;D46)</f>
        <v>標準</v>
      </c>
    </row>
    <row r="47" spans="2:8" ht="39.950000000000003" customHeight="1" x14ac:dyDescent="0.15">
      <c r="B47" s="203" t="s">
        <v>55</v>
      </c>
      <c r="C47" s="204"/>
      <c r="D47" s="99"/>
      <c r="E47" s="94" t="s">
        <v>56</v>
      </c>
      <c r="F47" s="131"/>
      <c r="G47" s="131"/>
    </row>
    <row r="48" spans="2:8" ht="45.75" customHeight="1" x14ac:dyDescent="0.15">
      <c r="B48" s="184" t="s">
        <v>415</v>
      </c>
      <c r="C48" s="185"/>
      <c r="D48" s="83" t="s">
        <v>447</v>
      </c>
      <c r="E48" s="94"/>
      <c r="F48" s="131"/>
      <c r="G48" s="131"/>
    </row>
    <row r="49" spans="1:8" ht="39.950000000000003" customHeight="1" x14ac:dyDescent="0.15">
      <c r="B49" s="190" t="s">
        <v>35</v>
      </c>
      <c r="C49" s="191"/>
      <c r="D49" s="89"/>
      <c r="E49" s="188" t="s">
        <v>480</v>
      </c>
      <c r="F49" s="131"/>
      <c r="G49" s="131">
        <f>IF(AND(OR(D41="未",D41=""),D46="無担保"),1,0)</f>
        <v>0</v>
      </c>
      <c r="H49" s="1" t="str">
        <f>IF(OR(D41="",D46=""),"エラー表示","償還10年")</f>
        <v>エラー表示</v>
      </c>
    </row>
    <row r="50" spans="1:8" ht="39.950000000000003" customHeight="1" x14ac:dyDescent="0.15">
      <c r="B50" s="190" t="s">
        <v>36</v>
      </c>
      <c r="C50" s="191"/>
      <c r="D50" s="90"/>
      <c r="E50" s="189"/>
      <c r="F50" s="131"/>
      <c r="G50" s="131"/>
      <c r="H50" s="1" t="str">
        <f>IF(D49=10,"償還0月","償還0から11月")</f>
        <v>償還0から11月</v>
      </c>
    </row>
    <row r="51" spans="1:8" ht="45.75" customHeight="1" x14ac:dyDescent="0.15">
      <c r="B51" s="184" t="s">
        <v>416</v>
      </c>
      <c r="C51" s="185"/>
      <c r="D51" s="169" t="str">
        <f>IF(H52="据置5年","↓据置期間を6か月以上5年以内で設定してください",IF(H52="据置2年","↓据置期間を6か月以上2年以内で設定してください","↓据置期間を6か月以上1年6月以内で設定してください"))</f>
        <v>↓据置期間を6か月以上1年6月以内で設定してください</v>
      </c>
      <c r="E51" s="94" t="s">
        <v>414</v>
      </c>
      <c r="F51" s="131"/>
      <c r="G51" s="131"/>
    </row>
    <row r="52" spans="1:8" ht="107.25" customHeight="1" x14ac:dyDescent="0.15">
      <c r="B52" s="190" t="s">
        <v>121</v>
      </c>
      <c r="C52" s="191"/>
      <c r="D52" s="89"/>
      <c r="E52" s="188" t="s">
        <v>426</v>
      </c>
      <c r="F52" s="131"/>
      <c r="G52" s="131">
        <f>IF(AND(D41="済",OR(D42="該当",D43="該当")),2,IF(D41="済",1,0))</f>
        <v>0</v>
      </c>
      <c r="H52" s="1" t="str">
        <f>IF(D41="","エラー表示",IF(G52=2,"据置5年",IF(G52=1,"据置2年","据置1年6か月")))</f>
        <v>エラー表示</v>
      </c>
    </row>
    <row r="53" spans="1:8" ht="107.25" customHeight="1" x14ac:dyDescent="0.15">
      <c r="B53" s="190" t="s">
        <v>122</v>
      </c>
      <c r="C53" s="191"/>
      <c r="D53" s="90"/>
      <c r="E53" s="189"/>
      <c r="F53" s="131"/>
      <c r="G53" s="131"/>
      <c r="H53" s="1" t="str">
        <f>IF(D52="","エラー表示",IF(OR(AND(H52="据置5年",D52=5),AND(H52="据置2年",D52=2)),"据置0月",IF(OR(AND(H52="据置5年",D52&gt;=1),AND(H52="据置2年",D52=1)),"据置0から11月",IF(AND(H52="据置1年6か月",D52=1),"据置0から6月","据置6から11月"))))</f>
        <v>エラー表示</v>
      </c>
    </row>
    <row r="54" spans="1:8" ht="39.950000000000003" customHeight="1" x14ac:dyDescent="0.15">
      <c r="B54" s="186" t="s">
        <v>123</v>
      </c>
      <c r="C54" s="187"/>
      <c r="D54" s="91" t="str">
        <f>"償還期間"&amp;D49&amp;"年"&amp;D50&amp;"月"&amp;CHAR(10)&amp;"うち据置期間"&amp;D52&amp;"年"&amp;D53&amp;"月"</f>
        <v>償還期間年月
うち据置期間年月</v>
      </c>
      <c r="E54" s="167"/>
      <c r="F54" s="135"/>
    </row>
    <row r="55" spans="1:8" ht="45.75" customHeight="1" x14ac:dyDescent="0.15">
      <c r="B55" s="194" t="s">
        <v>151</v>
      </c>
      <c r="C55" s="185"/>
      <c r="D55" s="83" t="str">
        <f>IFERROR(ROUNDUP(D45/((D49+D50/12-D52-D53/12)*12),0),"")</f>
        <v/>
      </c>
      <c r="E55" s="94" t="s">
        <v>48</v>
      </c>
      <c r="F55" s="131"/>
    </row>
    <row r="56" spans="1:8" ht="199.5" customHeight="1" x14ac:dyDescent="0.15">
      <c r="B56" s="192" t="s">
        <v>37</v>
      </c>
      <c r="C56" s="193"/>
      <c r="D56" s="97"/>
      <c r="E56" s="98" t="s">
        <v>481</v>
      </c>
      <c r="F56" s="131"/>
      <c r="G56" s="2" t="str">
        <f>IF(AND(G35="医療",D56="保証人不要制度"),"医保0",IF(AND(G35="医療",D56="個人の連帯保証人1名"),"医保1",IF(AND(G35="福祉",D56="保証人不要制度"),"福保0",IF(AND(G35="福祉",D56="個人の連帯保証人1名"),"福保1","エラー表示"))))</f>
        <v>エラー表示</v>
      </c>
    </row>
    <row r="57" spans="1:8" ht="63.75" customHeight="1" x14ac:dyDescent="0.15">
      <c r="D57" s="183" t="str">
        <f>IF(D56="個人の連帯保証人1名","※1　保証人様に意思確認のご連絡をする場合があります"&amp;CHAR(10)&amp;"※2　【個人の場合】経営や施設の業務に関与されていない第三者の保証人を立てる場合には、公証人役場での手続きが必要になり、通常の申込より1～2か月程度お時間をいただく場合があります","")</f>
        <v/>
      </c>
      <c r="E57" s="183"/>
      <c r="F57" s="104"/>
    </row>
    <row r="58" spans="1:8" ht="33" x14ac:dyDescent="0.15">
      <c r="A58" s="4" t="s">
        <v>45</v>
      </c>
      <c r="B58" s="3"/>
    </row>
    <row r="59" spans="1:8" ht="24.75" x14ac:dyDescent="0.15">
      <c r="B59" s="202" t="s">
        <v>111</v>
      </c>
      <c r="C59" s="202"/>
      <c r="D59" s="202"/>
      <c r="E59" s="202"/>
      <c r="F59" s="103"/>
      <c r="G59" s="103"/>
    </row>
    <row r="60" spans="1:8" x14ac:dyDescent="0.15"/>
    <row r="61" spans="1:8" x14ac:dyDescent="0.15">
      <c r="B61" s="197" t="s">
        <v>94</v>
      </c>
      <c r="C61" s="197"/>
      <c r="D61" s="197"/>
      <c r="E61" s="5"/>
      <c r="F61" s="5"/>
      <c r="G61" s="5"/>
    </row>
    <row r="62" spans="1:8" x14ac:dyDescent="0.15">
      <c r="B62" s="101" t="s">
        <v>93</v>
      </c>
      <c r="C62" s="174" t="s">
        <v>478</v>
      </c>
      <c r="D62" s="165"/>
      <c r="E62" s="5"/>
      <c r="F62" s="5"/>
      <c r="G62" s="5"/>
    </row>
    <row r="63" spans="1:8" x14ac:dyDescent="0.15">
      <c r="B63" s="101" t="s">
        <v>93</v>
      </c>
      <c r="C63" s="174" t="s">
        <v>479</v>
      </c>
      <c r="D63" s="165"/>
      <c r="E63" s="5"/>
      <c r="F63" s="5"/>
      <c r="G63" s="5"/>
    </row>
    <row r="64" spans="1:8" x14ac:dyDescent="0.15">
      <c r="B64" s="101"/>
      <c r="C64" s="201"/>
      <c r="D64" s="201"/>
      <c r="E64" s="201"/>
      <c r="F64" s="107"/>
      <c r="G64" s="107"/>
    </row>
    <row r="65" spans="1:15" ht="33" x14ac:dyDescent="0.15">
      <c r="A65" s="4" t="s">
        <v>46</v>
      </c>
      <c r="B65" s="3"/>
    </row>
    <row r="66" spans="1:15" ht="24.75" x14ac:dyDescent="0.15">
      <c r="B66" s="202" t="s">
        <v>92</v>
      </c>
      <c r="C66" s="202"/>
      <c r="D66" s="202"/>
      <c r="E66" s="202"/>
      <c r="F66" s="103"/>
      <c r="G66" s="103"/>
    </row>
    <row r="67" spans="1:15" ht="33" x14ac:dyDescent="0.15">
      <c r="B67" s="100"/>
      <c r="C67" s="100"/>
      <c r="E67" s="5"/>
      <c r="F67" s="5"/>
      <c r="G67" s="5"/>
      <c r="H67" s="3"/>
      <c r="I67" s="3"/>
      <c r="J67" s="3"/>
      <c r="K67" s="3"/>
      <c r="L67" s="3"/>
      <c r="M67" s="3"/>
      <c r="N67" s="3"/>
      <c r="O67" s="3"/>
    </row>
    <row r="68" spans="1:15" s="3" customFormat="1" ht="33" x14ac:dyDescent="0.15">
      <c r="B68" s="100" t="s">
        <v>94</v>
      </c>
      <c r="C68" s="100"/>
      <c r="D68" s="5"/>
      <c r="E68" s="5"/>
      <c r="F68" s="5"/>
      <c r="G68" s="5"/>
    </row>
    <row r="69" spans="1:15" s="3" customFormat="1" ht="33" x14ac:dyDescent="0.15">
      <c r="B69" s="101" t="s">
        <v>93</v>
      </c>
      <c r="C69" s="200" t="s">
        <v>152</v>
      </c>
      <c r="D69" s="200"/>
      <c r="E69" s="200"/>
      <c r="F69" s="107"/>
      <c r="G69" s="107"/>
    </row>
    <row r="70" spans="1:15" s="3" customFormat="1" ht="12.75" customHeight="1" x14ac:dyDescent="0.15">
      <c r="B70" s="100"/>
      <c r="C70" s="100"/>
      <c r="D70" s="5"/>
      <c r="E70" s="5"/>
      <c r="F70" s="5"/>
      <c r="G70" s="5"/>
    </row>
    <row r="71" spans="1:15" x14ac:dyDescent="0.15">
      <c r="B71" s="138" t="s">
        <v>148</v>
      </c>
      <c r="C71" s="100"/>
      <c r="E71" s="5"/>
      <c r="F71" s="1"/>
      <c r="G71" s="1"/>
    </row>
    <row r="72" spans="1:15" x14ac:dyDescent="0.15">
      <c r="B72" s="101" t="s">
        <v>93</v>
      </c>
      <c r="C72" s="100" t="s">
        <v>153</v>
      </c>
      <c r="E72" s="1"/>
      <c r="F72" s="1"/>
      <c r="G72" s="1"/>
    </row>
    <row r="73" spans="1:15" x14ac:dyDescent="0.15">
      <c r="B73" s="101" t="s">
        <v>93</v>
      </c>
      <c r="C73" s="100" t="s">
        <v>154</v>
      </c>
      <c r="D73" s="100"/>
      <c r="E73" s="5"/>
      <c r="F73" s="1"/>
      <c r="G73" s="1"/>
    </row>
    <row r="74" spans="1:15" x14ac:dyDescent="0.15">
      <c r="B74" s="100"/>
      <c r="C74" s="100"/>
      <c r="E74" s="5"/>
      <c r="F74" s="5"/>
      <c r="G74" s="5"/>
    </row>
    <row r="75" spans="1:15" ht="30" customHeight="1" x14ac:dyDescent="0.15">
      <c r="A75" s="4" t="s">
        <v>47</v>
      </c>
      <c r="B75" s="3"/>
    </row>
    <row r="76" spans="1:15" ht="24.75" x14ac:dyDescent="0.15">
      <c r="B76" s="202" t="s">
        <v>490</v>
      </c>
      <c r="C76" s="202"/>
      <c r="D76" s="202"/>
      <c r="E76" s="202"/>
      <c r="F76" s="103"/>
      <c r="G76" s="103"/>
    </row>
    <row r="77" spans="1:15" x14ac:dyDescent="0.15">
      <c r="B77" s="100"/>
      <c r="C77" s="100"/>
      <c r="E77" s="5"/>
      <c r="F77" s="5"/>
      <c r="G77" s="5"/>
    </row>
    <row r="78" spans="1:15" s="100" customFormat="1" x14ac:dyDescent="0.15">
      <c r="B78" s="101"/>
      <c r="C78" s="198"/>
      <c r="D78" s="199"/>
      <c r="E78" s="199"/>
      <c r="F78" s="140"/>
      <c r="G78" s="140"/>
    </row>
    <row r="79" spans="1:15" x14ac:dyDescent="0.15">
      <c r="B79" s="100"/>
      <c r="C79" s="100"/>
      <c r="E79" s="5"/>
      <c r="F79" s="5"/>
      <c r="G79" s="5"/>
    </row>
    <row r="80" spans="1:15" ht="30" customHeight="1" x14ac:dyDescent="0.15">
      <c r="A80" s="4" t="s">
        <v>149</v>
      </c>
      <c r="B80" s="3"/>
    </row>
    <row r="81" spans="2:7" ht="24.75" x14ac:dyDescent="0.15">
      <c r="B81" s="202" t="s">
        <v>428</v>
      </c>
      <c r="C81" s="202"/>
      <c r="D81" s="202"/>
      <c r="E81" s="202"/>
      <c r="F81" s="103"/>
      <c r="G81" s="103"/>
    </row>
    <row r="82" spans="2:7" x14ac:dyDescent="0.15">
      <c r="B82" s="100"/>
      <c r="C82" s="100"/>
      <c r="E82" s="5"/>
      <c r="F82" s="5"/>
      <c r="G82" s="5"/>
    </row>
    <row r="83" spans="2:7" x14ac:dyDescent="0.15">
      <c r="B83" s="101" t="s">
        <v>93</v>
      </c>
      <c r="C83" s="182" t="s">
        <v>476</v>
      </c>
      <c r="D83" s="182"/>
      <c r="E83" s="182"/>
      <c r="F83" s="106"/>
      <c r="G83" s="106"/>
    </row>
    <row r="84" spans="2:7" x14ac:dyDescent="0.15">
      <c r="B84" s="101" t="s">
        <v>93</v>
      </c>
      <c r="C84" s="182" t="s">
        <v>477</v>
      </c>
      <c r="D84" s="182"/>
      <c r="E84" s="182"/>
      <c r="F84" s="5"/>
      <c r="G84" s="5"/>
    </row>
    <row r="85" spans="2:7" x14ac:dyDescent="0.15">
      <c r="B85" s="101"/>
      <c r="C85" s="106"/>
      <c r="D85" s="106"/>
      <c r="E85" s="106"/>
      <c r="F85" s="5"/>
      <c r="G85" s="5"/>
    </row>
    <row r="86" spans="2:7" x14ac:dyDescent="0.15">
      <c r="B86" s="100"/>
      <c r="C86" s="102" t="s">
        <v>103</v>
      </c>
      <c r="E86" s="5"/>
      <c r="F86" s="5"/>
      <c r="G86" s="5"/>
    </row>
    <row r="87" spans="2:7" x14ac:dyDescent="0.15"/>
    <row r="88" spans="2:7" x14ac:dyDescent="0.15"/>
    <row r="89" spans="2:7" x14ac:dyDescent="0.15"/>
    <row r="90" spans="2:7" x14ac:dyDescent="0.15"/>
    <row r="91" spans="2:7" x14ac:dyDescent="0.15"/>
    <row r="92" spans="2:7" x14ac:dyDescent="0.15"/>
    <row r="93" spans="2:7" x14ac:dyDescent="0.15"/>
    <row r="94" spans="2:7" x14ac:dyDescent="0.15"/>
    <row r="95" spans="2:7" x14ac:dyDescent="0.15"/>
    <row r="96" spans="2:7" x14ac:dyDescent="0.15"/>
    <row r="97" x14ac:dyDescent="0.15"/>
    <row r="98" x14ac:dyDescent="0.15"/>
    <row r="99" x14ac:dyDescent="0.15"/>
    <row r="100" x14ac:dyDescent="0.15"/>
    <row r="101" x14ac:dyDescent="0.15"/>
    <row r="102" x14ac:dyDescent="0.15"/>
    <row r="103" x14ac:dyDescent="0.15"/>
    <row r="104" x14ac:dyDescent="0.15"/>
    <row r="105" x14ac:dyDescent="0.15"/>
    <row r="106" x14ac:dyDescent="0.15"/>
    <row r="107" x14ac:dyDescent="0.15"/>
    <row r="108" x14ac:dyDescent="0.15"/>
    <row r="109" x14ac:dyDescent="0.15"/>
    <row r="110" x14ac:dyDescent="0.15"/>
    <row r="111" x14ac:dyDescent="0.15"/>
    <row r="112" x14ac:dyDescent="0.15"/>
  </sheetData>
  <sheetProtection password="CC0A" sheet="1" formatCells="0" formatColumns="0" formatRows="0"/>
  <dataConsolidate/>
  <mergeCells count="62">
    <mergeCell ref="B35:C35"/>
    <mergeCell ref="B11:E11"/>
    <mergeCell ref="B15:C15"/>
    <mergeCell ref="B16:C16"/>
    <mergeCell ref="B17:C17"/>
    <mergeCell ref="B18:C18"/>
    <mergeCell ref="B14:C14"/>
    <mergeCell ref="B21:C21"/>
    <mergeCell ref="B33:C33"/>
    <mergeCell ref="B34:C34"/>
    <mergeCell ref="B22:C22"/>
    <mergeCell ref="B23:C23"/>
    <mergeCell ref="B30:C30"/>
    <mergeCell ref="B31:C31"/>
    <mergeCell ref="B32:C32"/>
    <mergeCell ref="B8:D8"/>
    <mergeCell ref="B37:C37"/>
    <mergeCell ref="B45:C45"/>
    <mergeCell ref="B41:C41"/>
    <mergeCell ref="B38:C38"/>
    <mergeCell ref="B44:C44"/>
    <mergeCell ref="B19:C19"/>
    <mergeCell ref="B20:C20"/>
    <mergeCell ref="B24:C24"/>
    <mergeCell ref="B27:C27"/>
    <mergeCell ref="B29:C29"/>
    <mergeCell ref="B25:C25"/>
    <mergeCell ref="B26:C26"/>
    <mergeCell ref="B36:C36"/>
    <mergeCell ref="B28:C28"/>
    <mergeCell ref="B13:C13"/>
    <mergeCell ref="B2:E2"/>
    <mergeCell ref="B4:E4"/>
    <mergeCell ref="B5:D5"/>
    <mergeCell ref="B6:D6"/>
    <mergeCell ref="B7:D7"/>
    <mergeCell ref="B42:C42"/>
    <mergeCell ref="B43:C43"/>
    <mergeCell ref="B61:D61"/>
    <mergeCell ref="C83:E83"/>
    <mergeCell ref="C78:E78"/>
    <mergeCell ref="C69:E69"/>
    <mergeCell ref="C64:E64"/>
    <mergeCell ref="B76:E76"/>
    <mergeCell ref="B81:E81"/>
    <mergeCell ref="B59:E59"/>
    <mergeCell ref="B66:E66"/>
    <mergeCell ref="B52:C52"/>
    <mergeCell ref="B46:C46"/>
    <mergeCell ref="B47:C47"/>
    <mergeCell ref="B49:C49"/>
    <mergeCell ref="B50:C50"/>
    <mergeCell ref="C84:E84"/>
    <mergeCell ref="D57:E57"/>
    <mergeCell ref="B48:C48"/>
    <mergeCell ref="B51:C51"/>
    <mergeCell ref="B54:C54"/>
    <mergeCell ref="E49:E50"/>
    <mergeCell ref="E52:E53"/>
    <mergeCell ref="B53:C53"/>
    <mergeCell ref="B56:C56"/>
    <mergeCell ref="B55:C55"/>
  </mergeCells>
  <phoneticPr fontId="21"/>
  <conditionalFormatting sqref="D18:D20">
    <cfRule type="expression" dxfId="18" priority="3">
      <formula>$D$14="個人"</formula>
    </cfRule>
  </conditionalFormatting>
  <conditionalFormatting sqref="D26">
    <cfRule type="expression" dxfId="17" priority="18">
      <formula>#REF!="別に指定する"</formula>
    </cfRule>
    <cfRule type="expression" dxfId="16" priority="19">
      <formula>#REF!="上記の「お客様の情報」に同じ"</formula>
    </cfRule>
  </conditionalFormatting>
  <conditionalFormatting sqref="D27:D31">
    <cfRule type="expression" dxfId="15" priority="22">
      <formula>$D$25="別に指定する"</formula>
    </cfRule>
    <cfRule type="expression" dxfId="14" priority="23">
      <formula>$D$25="上記の「お客様の情報」に同じ"</formula>
    </cfRule>
  </conditionalFormatting>
  <conditionalFormatting sqref="D30">
    <cfRule type="expression" dxfId="13" priority="4">
      <formula>$D$25="別に指定する"</formula>
    </cfRule>
    <cfRule type="expression" dxfId="12" priority="5">
      <formula>$D$25="上記の「お客様の情報」に同じ"</formula>
    </cfRule>
  </conditionalFormatting>
  <conditionalFormatting sqref="D30:D31">
    <cfRule type="expression" dxfId="11" priority="8">
      <formula>$D$26="別に指定する"</formula>
    </cfRule>
    <cfRule type="expression" dxfId="10" priority="9">
      <formula>$D$26="上記の「お客様の情報」に同じ"</formula>
    </cfRule>
  </conditionalFormatting>
  <conditionalFormatting sqref="D31">
    <cfRule type="expression" dxfId="9" priority="15">
      <formula>$D$25="別に指定する"</formula>
    </cfRule>
    <cfRule type="expression" dxfId="8" priority="16">
      <formula>$D$25="上記の「お客様の情報」に同じ"</formula>
    </cfRule>
  </conditionalFormatting>
  <conditionalFormatting sqref="D42:D43">
    <cfRule type="expression" dxfId="7" priority="2">
      <formula>$G$42="事業計画等確認非対象"</formula>
    </cfRule>
  </conditionalFormatting>
  <conditionalFormatting sqref="D47">
    <cfRule type="expression" dxfId="6" priority="1">
      <formula>$G$35="福祉"</formula>
    </cfRule>
  </conditionalFormatting>
  <conditionalFormatting sqref="D57:F57">
    <cfRule type="expression" dxfId="5" priority="20">
      <formula>$D$56="個人の連帯保証人1名"</formula>
    </cfRule>
  </conditionalFormatting>
  <dataValidations count="15">
    <dataValidation type="list" allowBlank="1" showInputMessage="1" showErrorMessage="1" sqref="D25" xr:uid="{9A05BF55-4393-4FD7-AD73-BAE6C5D14E56}">
      <formula1>"上記の「お客様の情報」に同じ,別に指定する"</formula1>
    </dataValidation>
    <dataValidation type="list" allowBlank="1" showInputMessage="1" sqref="D36" xr:uid="{00000000-0002-0000-0000-000001000000}">
      <formula1>INDIRECT($D$35)</formula1>
    </dataValidation>
    <dataValidation type="list" allowBlank="1" showInputMessage="1" showErrorMessage="1" sqref="D56" xr:uid="{00000000-0002-0000-0000-000002000000}">
      <formula1>保証人制限なし</formula1>
    </dataValidation>
    <dataValidation type="list" allowBlank="1" showInputMessage="1" showErrorMessage="1" sqref="D26" xr:uid="{124C7A49-BDBE-4328-AA74-6DC44409A82F}">
      <formula1>"お客様の住所/所在地,施設の住所"</formula1>
    </dataValidation>
    <dataValidation type="list" allowBlank="1" showInputMessage="1" showErrorMessage="1" sqref="D30" xr:uid="{CA8771A0-1322-4BBE-AEEC-11ADDD6F5F89}">
      <formula1>"役員,従業員"</formula1>
    </dataValidation>
    <dataValidation type="list" allowBlank="1" showInputMessage="1" showErrorMessage="1" sqref="E6:E8" xr:uid="{B79F9664-D6C5-4370-8396-171DDCB2E182}">
      <formula1>"はい,いいえ"</formula1>
    </dataValidation>
    <dataValidation type="list" allowBlank="1" showInputMessage="1" showErrorMessage="1" sqref="D46" xr:uid="{28C6CE45-C067-4305-BB96-0CAEF63527D8}">
      <formula1>INDIRECT($G$46)</formula1>
    </dataValidation>
    <dataValidation type="list" allowBlank="1" showInputMessage="1" showErrorMessage="1" sqref="D41" xr:uid="{DC0EFFCE-C744-4158-8DCE-84650F07B615}">
      <formula1>"済,未"</formula1>
    </dataValidation>
    <dataValidation type="list" allowBlank="1" showInputMessage="1" showErrorMessage="1" sqref="D38:D40" xr:uid="{3B7A6F19-9167-4D1B-9650-14B2343BB3BC}">
      <formula1>"有,無"</formula1>
    </dataValidation>
    <dataValidation type="list" allowBlank="1" showInputMessage="1" showErrorMessage="1" sqref="D49" xr:uid="{6E307173-EF18-45AB-90F6-F048985A1B0A}">
      <formula1>償還10年</formula1>
    </dataValidation>
    <dataValidation type="list" allowBlank="1" showInputMessage="1" showErrorMessage="1" sqref="D42:D43" xr:uid="{22E71F9D-6BEE-46E3-8895-9EF3EFAADC69}">
      <formula1>INDIRECT($G$42)</formula1>
    </dataValidation>
    <dataValidation type="list" allowBlank="1" showInputMessage="1" showErrorMessage="1" error="選択可能な償還期間を超過しています。" sqref="D50" xr:uid="{5E91494C-C128-4963-BB64-41EC824649BA}">
      <formula1>INDIRECT($H$50)</formula1>
    </dataValidation>
    <dataValidation type="list" allowBlank="1" showInputMessage="1" showErrorMessage="1" sqref="D52" xr:uid="{133045AA-0534-4962-BFFB-CF3A6534600A}">
      <formula1>INDIRECT(H52)</formula1>
    </dataValidation>
    <dataValidation type="list" allowBlank="1" showInputMessage="1" showErrorMessage="1" sqref="D53" xr:uid="{E5744581-2A63-4B69-A791-91F5FADEBFF8}">
      <formula1>INDIRECT($H$53)</formula1>
    </dataValidation>
    <dataValidation type="whole" allowBlank="1" showInputMessage="1" showErrorMessage="1" sqref="D45" xr:uid="{FECC8AE0-4DFD-43A7-AB23-FF98F2363E82}">
      <formula1>0</formula1>
      <formula2>100000000</formula2>
    </dataValidation>
  </dataValidations>
  <hyperlinks>
    <hyperlink ref="C69" location="'04_既往借入金の状況表'!Print_Area" display="「04_既往借入金の状況表」シートに移動して入力をお願いします" xr:uid="{AEC393B8-DA81-490B-80B4-B3E073A27666}"/>
    <hyperlink ref="C69:E69" location="'07_既往借入金の状況表'!A1" display="「07_既往借入金の状況表」シートに移動して入力をお願いします" xr:uid="{F0369907-0149-4B72-8D8A-52F1E9DD9D7C}"/>
    <hyperlink ref="C62:D62" location="'【ベースアップ・処遇改善届出済】02_補足説明（提出書類2）'!A1" display="「02_補足説明」シートに移動して入力をお願いします。" xr:uid="{DD9B0933-1002-42ED-99A0-5699A75165B0}"/>
    <hyperlink ref="C62" location="'02_補足説明（提出書類2）※ベースアップ・処遇改善あり'!Print_Area" display="ベースアップ評価料・処遇改善加算ありの場合" xr:uid="{9848A1A5-3C5B-4903-BA23-5C880813370D}"/>
    <hyperlink ref="C63" location="'02_補足説明（提出書類2）※ベースアップ・処遇改善なし'!A1" display="「ベースアップ評価料・処遇改善加算なし」の場合は、こちら" xr:uid="{ED9B9A04-78AA-49C2-AFFA-A6F2BB748BF4}"/>
  </hyperlinks>
  <pageMargins left="0.7" right="0.7" top="0.75" bottom="0.75" header="0.3" footer="0.3"/>
  <pageSetup paperSize="9" scale="62" fitToHeight="0" orientation="portrait" r:id="rId1"/>
  <rowBreaks count="2" manualBreakCount="2">
    <brk id="31" max="16383" man="1"/>
    <brk id="57" max="16383" man="1"/>
  </rowBreaks>
  <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71DFB464-4C40-413A-B237-81A2AB2810E1}">
            <xm:f>NOT(ISERROR(SEARCH($D$56,D44)))</xm:f>
            <xm:f>$D$56</xm:f>
            <x14:dxf>
              <fill>
                <patternFill>
                  <bgColor rgb="FFFFFF00"/>
                </patternFill>
              </fill>
            </x14:dxf>
          </x14:cfRule>
          <xm:sqref>D44 D55</xm:sqref>
        </x14:conditionalFormatting>
        <x14:conditionalFormatting xmlns:xm="http://schemas.microsoft.com/office/excel/2006/main">
          <x14:cfRule type="containsText" priority="7" operator="containsText" id="{886B431B-3F91-40EF-AD17-85F03D309599}">
            <xm:f>NOT(ISERROR(SEARCH($D$56,D48)))</xm:f>
            <xm:f>$D$56</xm:f>
            <x14:dxf>
              <fill>
                <patternFill>
                  <bgColor rgb="FFFFFF00"/>
                </patternFill>
              </fill>
            </x14:dxf>
          </x14:cfRule>
          <xm:sqref>D48</xm:sqref>
        </x14:conditionalFormatting>
        <x14:conditionalFormatting xmlns:xm="http://schemas.microsoft.com/office/excel/2006/main">
          <x14:cfRule type="containsText" priority="6" operator="containsText" id="{6127A64C-892E-4F3C-83CB-C901E0F69647}">
            <xm:f>NOT(ISERROR(SEARCH($D$56,D51)))</xm:f>
            <xm:f>$D$56</xm:f>
            <x14:dxf>
              <fill>
                <patternFill>
                  <bgColor rgb="FFFFFF00"/>
                </patternFill>
              </fill>
            </x14:dxf>
          </x14:cfRule>
          <xm:sqref>D51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EBCA668-325C-47F7-B662-618AB2105A2E}">
          <x14:formula1>
            <xm:f>作業リスト!$M$2:$M$6</xm:f>
          </x14:formula1>
          <xm:sqref>D35</xm:sqref>
        </x14:dataValidation>
        <x14:dataValidation type="list" allowBlank="1" showInputMessage="1" showErrorMessage="1" xr:uid="{AC9F24B7-33D8-4ACF-B6F8-D70E8B8E58F6}">
          <x14:formula1>
            <xm:f>作業リスト!$A$2:$A$39</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A42BF-C066-4D73-8BBB-1F76EFA92C70}">
  <sheetPr codeName="Sheet2">
    <pageSetUpPr fitToPage="1"/>
  </sheetPr>
  <dimension ref="A1:AR39"/>
  <sheetViews>
    <sheetView workbookViewId="0">
      <pane ySplit="1" topLeftCell="A2" activePane="bottomLeft" state="frozen"/>
      <selection pane="bottomLeft" activeCell="F17" sqref="F17"/>
    </sheetView>
  </sheetViews>
  <sheetFormatPr defaultRowHeight="13.5" x14ac:dyDescent="0.15"/>
  <cols>
    <col min="1" max="1" width="19.25" bestFit="1" customWidth="1"/>
    <col min="2" max="2" width="9" style="164"/>
    <col min="4" max="4" width="39" style="164" customWidth="1"/>
    <col min="6" max="6" width="39" style="164" customWidth="1"/>
    <col min="8" max="8" width="34.875" style="164" bestFit="1" customWidth="1"/>
    <col min="10" max="10" width="25.5" style="164" bestFit="1" customWidth="1"/>
    <col min="12" max="12" width="31.5" bestFit="1" customWidth="1"/>
    <col min="13" max="13" width="40.125" customWidth="1"/>
    <col min="14" max="14" width="33.375" style="164" customWidth="1"/>
    <col min="15" max="15" width="29" customWidth="1"/>
    <col min="16" max="16" width="31.5" customWidth="1"/>
    <col min="17" max="17" width="9" style="164"/>
    <col min="18" max="18" width="23.25" bestFit="1" customWidth="1"/>
    <col min="19" max="19" width="10.5" style="164" bestFit="1" customWidth="1"/>
    <col min="20" max="20" width="46.625" customWidth="1"/>
    <col min="21" max="21" width="33.75" style="141" customWidth="1"/>
    <col min="22" max="22" width="37.5" style="141" customWidth="1"/>
    <col min="23" max="23" width="9" style="141"/>
    <col min="25" max="25" width="11.375" style="141" customWidth="1"/>
    <col min="26" max="26" width="11.375" customWidth="1"/>
    <col min="27" max="27" width="11.375" style="141" customWidth="1"/>
    <col min="28" max="29" width="11.375" customWidth="1"/>
    <col min="30" max="30" width="11.375" style="141" customWidth="1"/>
    <col min="31" max="32" width="11.375" customWidth="1"/>
    <col min="33" max="33" width="11.5" style="141" customWidth="1"/>
    <col min="34" max="36" width="11.5" customWidth="1"/>
    <col min="37" max="40" width="9" style="141"/>
    <col min="42" max="42" width="9" style="141"/>
    <col min="44" max="44" width="9" style="141"/>
  </cols>
  <sheetData>
    <row r="1" spans="1:44" s="168" customFormat="1" x14ac:dyDescent="0.15">
      <c r="A1" s="168" t="s">
        <v>340</v>
      </c>
      <c r="B1" s="173" t="s">
        <v>379</v>
      </c>
      <c r="C1" s="168" t="str">
        <f>M2</f>
        <v>医療貸付</v>
      </c>
      <c r="D1" s="173"/>
      <c r="E1" s="168" t="str">
        <f>M3</f>
        <v>福祉貸付_高齢者福祉分野</v>
      </c>
      <c r="F1" s="173"/>
      <c r="G1" s="168" t="str">
        <f>M4</f>
        <v>福祉貸付_児童福祉分野及び母子・父子福祉分野</v>
      </c>
      <c r="H1" s="173"/>
      <c r="I1" s="168" t="str">
        <f>M5</f>
        <v>福祉貸付_障害者福祉分野</v>
      </c>
      <c r="J1" s="173"/>
      <c r="K1" s="168" t="str">
        <f>M6</f>
        <v>福祉貸付_生活保護・その他分野</v>
      </c>
      <c r="N1" s="173"/>
      <c r="O1" s="168" t="s">
        <v>155</v>
      </c>
      <c r="Q1" s="173"/>
      <c r="S1" s="173"/>
      <c r="T1" s="168" t="s">
        <v>384</v>
      </c>
      <c r="U1" s="171" t="s">
        <v>388</v>
      </c>
      <c r="V1" s="171" t="s">
        <v>385</v>
      </c>
      <c r="W1" s="171" t="s">
        <v>401</v>
      </c>
      <c r="X1" s="168" t="s">
        <v>401</v>
      </c>
      <c r="Y1" s="171" t="s">
        <v>402</v>
      </c>
      <c r="Z1" s="168" t="s">
        <v>402</v>
      </c>
      <c r="AA1" s="171" t="s">
        <v>403</v>
      </c>
      <c r="AB1" s="168" t="s">
        <v>404</v>
      </c>
      <c r="AC1" s="168" t="s">
        <v>403</v>
      </c>
      <c r="AD1" s="171" t="s">
        <v>427</v>
      </c>
      <c r="AE1" s="168" t="s">
        <v>405</v>
      </c>
      <c r="AF1" s="168" t="s">
        <v>405</v>
      </c>
      <c r="AG1" s="171" t="s">
        <v>406</v>
      </c>
      <c r="AH1" s="168" t="s">
        <v>406</v>
      </c>
      <c r="AI1" s="168" t="s">
        <v>406</v>
      </c>
      <c r="AJ1" s="168" t="s">
        <v>406</v>
      </c>
      <c r="AK1" s="171" t="s">
        <v>407</v>
      </c>
      <c r="AL1" s="171" t="s">
        <v>423</v>
      </c>
      <c r="AM1" s="171" t="s">
        <v>423</v>
      </c>
      <c r="AN1" s="171" t="s">
        <v>463</v>
      </c>
      <c r="AO1" s="168" t="s">
        <v>464</v>
      </c>
      <c r="AP1" s="171" t="s">
        <v>462</v>
      </c>
      <c r="AR1" s="171"/>
    </row>
    <row r="2" spans="1:44" x14ac:dyDescent="0.15">
      <c r="A2" t="s">
        <v>341</v>
      </c>
      <c r="B2" s="164">
        <v>1</v>
      </c>
      <c r="C2">
        <v>5001</v>
      </c>
      <c r="D2" s="164" t="s">
        <v>277</v>
      </c>
      <c r="E2">
        <v>201</v>
      </c>
      <c r="F2" s="164" t="s">
        <v>156</v>
      </c>
      <c r="G2">
        <v>401</v>
      </c>
      <c r="H2" s="164" t="s">
        <v>157</v>
      </c>
      <c r="I2">
        <v>901</v>
      </c>
      <c r="J2" s="164" t="s">
        <v>158</v>
      </c>
      <c r="K2">
        <v>101</v>
      </c>
      <c r="L2" t="s">
        <v>159</v>
      </c>
      <c r="M2" t="s">
        <v>290</v>
      </c>
      <c r="N2" s="164" t="s">
        <v>298</v>
      </c>
      <c r="O2" t="s">
        <v>160</v>
      </c>
      <c r="P2" t="s">
        <v>156</v>
      </c>
      <c r="Q2" s="164" t="s">
        <v>318</v>
      </c>
      <c r="R2" t="s">
        <v>329</v>
      </c>
      <c r="S2" s="164" t="s">
        <v>330</v>
      </c>
      <c r="T2" t="s">
        <v>380</v>
      </c>
      <c r="U2" s="172" t="s">
        <v>389</v>
      </c>
      <c r="V2" s="141" t="s">
        <v>383</v>
      </c>
      <c r="W2" s="141" t="s">
        <v>400</v>
      </c>
      <c r="X2" t="s">
        <v>400</v>
      </c>
      <c r="Y2" s="141">
        <v>1</v>
      </c>
      <c r="Z2">
        <v>1</v>
      </c>
      <c r="AA2" s="141">
        <v>0</v>
      </c>
      <c r="AB2">
        <v>6</v>
      </c>
      <c r="AC2">
        <v>0</v>
      </c>
      <c r="AD2" s="141">
        <v>0</v>
      </c>
      <c r="AE2">
        <v>0</v>
      </c>
      <c r="AF2">
        <v>0</v>
      </c>
      <c r="AG2" s="141">
        <v>0</v>
      </c>
      <c r="AH2">
        <v>0</v>
      </c>
      <c r="AI2">
        <v>6</v>
      </c>
      <c r="AJ2">
        <v>0</v>
      </c>
      <c r="AK2" s="141" t="s">
        <v>408</v>
      </c>
      <c r="AL2" s="141" t="s">
        <v>424</v>
      </c>
      <c r="AN2" s="179" t="s">
        <v>418</v>
      </c>
      <c r="AO2" t="s">
        <v>418</v>
      </c>
      <c r="AP2" s="179" t="s">
        <v>454</v>
      </c>
      <c r="AQ2" t="s">
        <v>458</v>
      </c>
    </row>
    <row r="3" spans="1:44" x14ac:dyDescent="0.15">
      <c r="A3" t="s">
        <v>342</v>
      </c>
      <c r="B3" s="164">
        <v>0</v>
      </c>
      <c r="C3">
        <v>5021</v>
      </c>
      <c r="D3" s="164" t="s">
        <v>278</v>
      </c>
      <c r="E3">
        <v>202</v>
      </c>
      <c r="F3" s="164" t="s">
        <v>161</v>
      </c>
      <c r="G3">
        <v>505</v>
      </c>
      <c r="H3" s="164" t="s">
        <v>162</v>
      </c>
      <c r="I3">
        <v>916</v>
      </c>
      <c r="J3" s="164" t="s">
        <v>163</v>
      </c>
      <c r="K3">
        <v>102</v>
      </c>
      <c r="L3" t="s">
        <v>164</v>
      </c>
      <c r="M3" t="s">
        <v>291</v>
      </c>
      <c r="N3" s="164" t="s">
        <v>299</v>
      </c>
      <c r="O3" t="s">
        <v>165</v>
      </c>
      <c r="P3" t="s">
        <v>161</v>
      </c>
      <c r="Q3" s="164" t="s">
        <v>320</v>
      </c>
      <c r="R3" t="s">
        <v>277</v>
      </c>
      <c r="S3" s="164">
        <v>720000000</v>
      </c>
      <c r="T3" t="s">
        <v>381</v>
      </c>
      <c r="U3" s="141" t="s">
        <v>387</v>
      </c>
      <c r="V3" s="141" t="s">
        <v>386</v>
      </c>
      <c r="X3" t="s">
        <v>399</v>
      </c>
      <c r="Y3" s="141">
        <v>2</v>
      </c>
      <c r="Z3">
        <v>2</v>
      </c>
      <c r="AB3">
        <v>7</v>
      </c>
      <c r="AC3">
        <v>1</v>
      </c>
      <c r="AD3" s="141">
        <v>1</v>
      </c>
      <c r="AE3">
        <v>1</v>
      </c>
      <c r="AF3">
        <v>1</v>
      </c>
      <c r="AG3" s="141">
        <v>1</v>
      </c>
      <c r="AH3">
        <v>1</v>
      </c>
      <c r="AI3">
        <v>7</v>
      </c>
      <c r="AL3" s="141" t="s">
        <v>425</v>
      </c>
      <c r="AN3" s="141" t="s">
        <v>419</v>
      </c>
      <c r="AO3" t="s">
        <v>419</v>
      </c>
      <c r="AP3" s="141" t="s">
        <v>455</v>
      </c>
      <c r="AQ3" t="s">
        <v>459</v>
      </c>
    </row>
    <row r="4" spans="1:44" x14ac:dyDescent="0.15">
      <c r="A4" t="s">
        <v>343</v>
      </c>
      <c r="B4" s="164">
        <v>0</v>
      </c>
      <c r="C4">
        <v>5022</v>
      </c>
      <c r="D4" s="164" t="s">
        <v>279</v>
      </c>
      <c r="E4">
        <v>203</v>
      </c>
      <c r="F4" s="164" t="s">
        <v>166</v>
      </c>
      <c r="G4">
        <v>525</v>
      </c>
      <c r="H4" s="164" t="s">
        <v>167</v>
      </c>
      <c r="I4">
        <v>921</v>
      </c>
      <c r="J4" s="164" t="s">
        <v>168</v>
      </c>
      <c r="K4">
        <v>103</v>
      </c>
      <c r="L4" t="s">
        <v>169</v>
      </c>
      <c r="M4" t="s">
        <v>292</v>
      </c>
      <c r="N4" s="164" t="s">
        <v>299</v>
      </c>
      <c r="O4" t="s">
        <v>170</v>
      </c>
      <c r="P4" t="s">
        <v>166</v>
      </c>
      <c r="R4" t="s">
        <v>278</v>
      </c>
      <c r="S4" s="164">
        <v>40000000</v>
      </c>
      <c r="T4" t="s">
        <v>382</v>
      </c>
      <c r="V4" s="141" t="s">
        <v>382</v>
      </c>
      <c r="Y4" s="141">
        <v>3</v>
      </c>
      <c r="Z4">
        <v>3</v>
      </c>
      <c r="AB4">
        <v>8</v>
      </c>
      <c r="AC4">
        <v>2</v>
      </c>
      <c r="AD4" s="141">
        <v>2</v>
      </c>
      <c r="AE4">
        <v>2</v>
      </c>
      <c r="AG4" s="141">
        <v>2</v>
      </c>
      <c r="AH4">
        <v>2</v>
      </c>
      <c r="AI4">
        <v>8</v>
      </c>
      <c r="AN4" s="141" t="s">
        <v>420</v>
      </c>
      <c r="AP4" s="141" t="s">
        <v>456</v>
      </c>
      <c r="AQ4" t="s">
        <v>460</v>
      </c>
    </row>
    <row r="5" spans="1:44" x14ac:dyDescent="0.15">
      <c r="A5" t="s">
        <v>344</v>
      </c>
      <c r="B5" s="164">
        <v>0</v>
      </c>
      <c r="C5">
        <v>5031</v>
      </c>
      <c r="D5" s="164" t="s">
        <v>280</v>
      </c>
      <c r="E5">
        <v>206</v>
      </c>
      <c r="F5" s="164" t="s">
        <v>182</v>
      </c>
      <c r="G5">
        <v>544</v>
      </c>
      <c r="H5" s="164" t="s">
        <v>172</v>
      </c>
      <c r="I5">
        <v>1041</v>
      </c>
      <c r="J5" s="164" t="s">
        <v>173</v>
      </c>
      <c r="K5">
        <v>104</v>
      </c>
      <c r="L5" t="s">
        <v>174</v>
      </c>
      <c r="M5" t="s">
        <v>293</v>
      </c>
      <c r="N5" s="164" t="s">
        <v>299</v>
      </c>
      <c r="O5" t="s">
        <v>175</v>
      </c>
      <c r="P5" t="s">
        <v>176</v>
      </c>
      <c r="R5" t="s">
        <v>279</v>
      </c>
      <c r="S5" s="164">
        <v>40000000</v>
      </c>
      <c r="T5" t="s">
        <v>441</v>
      </c>
      <c r="Y5" s="141">
        <v>4</v>
      </c>
      <c r="Z5">
        <v>4</v>
      </c>
      <c r="AB5">
        <v>9</v>
      </c>
      <c r="AC5">
        <v>3</v>
      </c>
      <c r="AD5" s="141">
        <v>3</v>
      </c>
      <c r="AG5" s="141">
        <v>3</v>
      </c>
      <c r="AH5">
        <v>3</v>
      </c>
      <c r="AI5">
        <v>9</v>
      </c>
      <c r="AN5" s="141" t="s">
        <v>421</v>
      </c>
      <c r="AP5" s="141" t="s">
        <v>457</v>
      </c>
      <c r="AQ5" t="s">
        <v>461</v>
      </c>
    </row>
    <row r="6" spans="1:44" x14ac:dyDescent="0.15">
      <c r="A6" t="s">
        <v>345</v>
      </c>
      <c r="B6" s="164">
        <v>0</v>
      </c>
      <c r="C6">
        <v>5012</v>
      </c>
      <c r="D6" s="164" t="s">
        <v>281</v>
      </c>
      <c r="E6">
        <v>217</v>
      </c>
      <c r="F6" s="164" t="s">
        <v>187</v>
      </c>
      <c r="G6">
        <v>548</v>
      </c>
      <c r="H6" s="164" t="s">
        <v>178</v>
      </c>
      <c r="I6">
        <v>904</v>
      </c>
      <c r="J6" s="164" t="s">
        <v>179</v>
      </c>
      <c r="K6">
        <v>1001</v>
      </c>
      <c r="L6" t="s">
        <v>180</v>
      </c>
      <c r="M6" t="s">
        <v>294</v>
      </c>
      <c r="N6" s="164" t="s">
        <v>299</v>
      </c>
      <c r="O6" t="s">
        <v>181</v>
      </c>
      <c r="P6" t="s">
        <v>171</v>
      </c>
      <c r="R6" t="s">
        <v>280</v>
      </c>
      <c r="S6" s="164">
        <v>40000000</v>
      </c>
      <c r="T6" t="s">
        <v>442</v>
      </c>
      <c r="Y6" s="141">
        <v>5</v>
      </c>
      <c r="Z6">
        <v>5</v>
      </c>
      <c r="AB6">
        <v>10</v>
      </c>
      <c r="AC6">
        <v>4</v>
      </c>
      <c r="AD6" s="141">
        <v>4</v>
      </c>
      <c r="AG6" s="141">
        <v>4</v>
      </c>
      <c r="AH6">
        <v>4</v>
      </c>
      <c r="AI6">
        <v>10</v>
      </c>
      <c r="AP6" s="141" t="s">
        <v>471</v>
      </c>
      <c r="AQ6" t="s">
        <v>472</v>
      </c>
    </row>
    <row r="7" spans="1:44" x14ac:dyDescent="0.15">
      <c r="A7" t="s">
        <v>346</v>
      </c>
      <c r="B7" s="164">
        <v>0</v>
      </c>
      <c r="C7">
        <v>5011</v>
      </c>
      <c r="D7" s="164" t="s">
        <v>282</v>
      </c>
      <c r="E7">
        <v>220</v>
      </c>
      <c r="F7" s="164" t="s">
        <v>192</v>
      </c>
      <c r="G7">
        <v>541</v>
      </c>
      <c r="H7" s="164" t="s">
        <v>183</v>
      </c>
      <c r="I7">
        <v>902</v>
      </c>
      <c r="J7" s="164" t="s">
        <v>184</v>
      </c>
      <c r="K7">
        <v>1002</v>
      </c>
      <c r="L7" t="s">
        <v>185</v>
      </c>
      <c r="O7" t="s">
        <v>186</v>
      </c>
      <c r="P7" t="s">
        <v>177</v>
      </c>
      <c r="R7" t="s">
        <v>281</v>
      </c>
      <c r="S7" s="164">
        <v>100000000</v>
      </c>
      <c r="Y7" s="141">
        <v>6</v>
      </c>
      <c r="AB7">
        <v>11</v>
      </c>
      <c r="AC7">
        <v>5</v>
      </c>
      <c r="AD7" s="141">
        <v>5</v>
      </c>
      <c r="AG7" s="141">
        <v>5</v>
      </c>
      <c r="AH7">
        <v>5</v>
      </c>
      <c r="AI7">
        <v>11</v>
      </c>
      <c r="AP7" s="141" t="s">
        <v>465</v>
      </c>
      <c r="AQ7" t="s">
        <v>467</v>
      </c>
    </row>
    <row r="8" spans="1:44" x14ac:dyDescent="0.15">
      <c r="A8" t="s">
        <v>347</v>
      </c>
      <c r="B8" s="164">
        <v>0</v>
      </c>
      <c r="C8">
        <v>5050</v>
      </c>
      <c r="D8" s="164" t="s">
        <v>283</v>
      </c>
      <c r="E8">
        <v>222</v>
      </c>
      <c r="F8" s="164" t="s">
        <v>197</v>
      </c>
      <c r="G8">
        <v>554</v>
      </c>
      <c r="H8" s="164" t="s">
        <v>188</v>
      </c>
      <c r="I8">
        <v>912</v>
      </c>
      <c r="J8" s="164" t="s">
        <v>189</v>
      </c>
      <c r="K8">
        <v>1006</v>
      </c>
      <c r="L8" t="s">
        <v>190</v>
      </c>
      <c r="O8" t="s">
        <v>191</v>
      </c>
      <c r="P8" t="s">
        <v>182</v>
      </c>
      <c r="R8" t="s">
        <v>282</v>
      </c>
      <c r="S8" s="164">
        <v>100000000</v>
      </c>
      <c r="Y8" s="141">
        <v>7</v>
      </c>
      <c r="AC8">
        <v>6</v>
      </c>
      <c r="AG8" s="141">
        <v>6</v>
      </c>
      <c r="AH8">
        <v>6</v>
      </c>
      <c r="AP8" s="141" t="s">
        <v>466</v>
      </c>
      <c r="AQ8" t="s">
        <v>468</v>
      </c>
    </row>
    <row r="9" spans="1:44" x14ac:dyDescent="0.15">
      <c r="A9" t="s">
        <v>348</v>
      </c>
      <c r="B9" s="164">
        <v>0</v>
      </c>
      <c r="C9">
        <v>6001</v>
      </c>
      <c r="D9" s="164" t="s">
        <v>284</v>
      </c>
      <c r="E9">
        <v>223</v>
      </c>
      <c r="F9" s="164" t="s">
        <v>202</v>
      </c>
      <c r="G9">
        <v>553</v>
      </c>
      <c r="H9" s="164" t="s">
        <v>193</v>
      </c>
      <c r="I9">
        <v>320</v>
      </c>
      <c r="J9" s="164" t="s">
        <v>194</v>
      </c>
      <c r="K9">
        <v>1007</v>
      </c>
      <c r="L9" t="s">
        <v>195</v>
      </c>
      <c r="O9" t="s">
        <v>196</v>
      </c>
      <c r="P9" t="s">
        <v>189</v>
      </c>
      <c r="R9" t="s">
        <v>283</v>
      </c>
      <c r="S9" s="164">
        <v>40000000</v>
      </c>
      <c r="Y9" s="141">
        <v>8</v>
      </c>
      <c r="AC9">
        <v>7</v>
      </c>
      <c r="AG9" s="141">
        <v>7</v>
      </c>
      <c r="AP9" s="141" t="s">
        <v>473</v>
      </c>
      <c r="AQ9" t="s">
        <v>470</v>
      </c>
    </row>
    <row r="10" spans="1:44" x14ac:dyDescent="0.15">
      <c r="A10" t="s">
        <v>349</v>
      </c>
      <c r="B10" s="164">
        <v>0</v>
      </c>
      <c r="C10">
        <v>5070</v>
      </c>
      <c r="D10" s="164" t="s">
        <v>285</v>
      </c>
      <c r="E10">
        <v>224</v>
      </c>
      <c r="F10" s="164" t="s">
        <v>207</v>
      </c>
      <c r="G10">
        <v>537</v>
      </c>
      <c r="H10" s="164" t="s">
        <v>198</v>
      </c>
      <c r="I10">
        <v>906</v>
      </c>
      <c r="J10" s="164" t="s">
        <v>199</v>
      </c>
      <c r="K10">
        <v>1009</v>
      </c>
      <c r="L10" t="s">
        <v>200</v>
      </c>
      <c r="O10" t="s">
        <v>201</v>
      </c>
      <c r="P10" t="s">
        <v>159</v>
      </c>
      <c r="R10" t="s">
        <v>284</v>
      </c>
      <c r="S10" s="164">
        <v>40000000</v>
      </c>
      <c r="Y10" s="141">
        <v>9</v>
      </c>
      <c r="AC10">
        <v>8</v>
      </c>
      <c r="AG10" s="141">
        <v>8</v>
      </c>
      <c r="AP10" s="141" t="s">
        <v>469</v>
      </c>
      <c r="AQ10" t="s">
        <v>470</v>
      </c>
    </row>
    <row r="11" spans="1:44" x14ac:dyDescent="0.15">
      <c r="A11" t="s">
        <v>350</v>
      </c>
      <c r="B11" s="164">
        <v>0</v>
      </c>
      <c r="E11">
        <v>289</v>
      </c>
      <c r="F11" s="164" t="s">
        <v>176</v>
      </c>
      <c r="G11">
        <v>521</v>
      </c>
      <c r="H11" s="164" t="s">
        <v>203</v>
      </c>
      <c r="I11">
        <v>919</v>
      </c>
      <c r="J11" s="164" t="s">
        <v>204</v>
      </c>
      <c r="K11">
        <v>1010</v>
      </c>
      <c r="L11" t="s">
        <v>205</v>
      </c>
      <c r="O11" t="s">
        <v>206</v>
      </c>
      <c r="P11" t="s">
        <v>164</v>
      </c>
      <c r="R11" t="s">
        <v>285</v>
      </c>
      <c r="S11" s="164">
        <v>40000000</v>
      </c>
      <c r="Y11" s="141">
        <v>10</v>
      </c>
      <c r="AC11">
        <v>9</v>
      </c>
      <c r="AG11" s="141">
        <v>9</v>
      </c>
    </row>
    <row r="12" spans="1:44" x14ac:dyDescent="0.15">
      <c r="A12" t="s">
        <v>351</v>
      </c>
      <c r="B12" s="164">
        <v>0</v>
      </c>
      <c r="E12">
        <v>290</v>
      </c>
      <c r="F12" s="164" t="s">
        <v>217</v>
      </c>
      <c r="G12">
        <v>530</v>
      </c>
      <c r="H12" s="164" t="s">
        <v>208</v>
      </c>
      <c r="I12">
        <v>907</v>
      </c>
      <c r="J12" s="164" t="s">
        <v>209</v>
      </c>
      <c r="K12">
        <v>1011</v>
      </c>
      <c r="L12" t="s">
        <v>210</v>
      </c>
      <c r="O12" t="s">
        <v>211</v>
      </c>
      <c r="P12" t="s">
        <v>212</v>
      </c>
      <c r="AC12">
        <v>10</v>
      </c>
      <c r="AG12" s="141">
        <v>10</v>
      </c>
    </row>
    <row r="13" spans="1:44" x14ac:dyDescent="0.15">
      <c r="A13" t="s">
        <v>352</v>
      </c>
      <c r="B13" s="164">
        <v>0</v>
      </c>
      <c r="E13">
        <v>291</v>
      </c>
      <c r="F13" s="164" t="s">
        <v>222</v>
      </c>
      <c r="G13">
        <v>519</v>
      </c>
      <c r="H13" s="164" t="s">
        <v>213</v>
      </c>
      <c r="I13">
        <v>908</v>
      </c>
      <c r="J13" s="164" t="s">
        <v>214</v>
      </c>
      <c r="K13">
        <v>1016</v>
      </c>
      <c r="L13" t="s">
        <v>215</v>
      </c>
      <c r="O13" t="s">
        <v>216</v>
      </c>
      <c r="P13" t="s">
        <v>185</v>
      </c>
      <c r="AC13">
        <v>11</v>
      </c>
      <c r="AG13" s="141">
        <v>11</v>
      </c>
    </row>
    <row r="14" spans="1:44" x14ac:dyDescent="0.15">
      <c r="A14" t="s">
        <v>353</v>
      </c>
      <c r="B14" s="164">
        <v>0</v>
      </c>
      <c r="E14">
        <v>292</v>
      </c>
      <c r="F14" s="164" t="s">
        <v>228</v>
      </c>
      <c r="G14">
        <v>531</v>
      </c>
      <c r="H14" s="164" t="s">
        <v>218</v>
      </c>
      <c r="I14">
        <v>920</v>
      </c>
      <c r="J14" s="164" t="s">
        <v>219</v>
      </c>
      <c r="K14">
        <v>1017</v>
      </c>
      <c r="L14" t="s">
        <v>220</v>
      </c>
      <c r="O14" t="s">
        <v>221</v>
      </c>
      <c r="P14" t="s">
        <v>157</v>
      </c>
    </row>
    <row r="15" spans="1:44" x14ac:dyDescent="0.15">
      <c r="A15" t="s">
        <v>354</v>
      </c>
      <c r="B15" s="164">
        <v>0</v>
      </c>
      <c r="E15">
        <v>293</v>
      </c>
      <c r="F15" s="164" t="s">
        <v>234</v>
      </c>
      <c r="G15">
        <v>1013</v>
      </c>
      <c r="H15" s="164" t="s">
        <v>223</v>
      </c>
      <c r="I15">
        <v>914</v>
      </c>
      <c r="J15" s="164" t="s">
        <v>224</v>
      </c>
      <c r="K15">
        <v>1018</v>
      </c>
      <c r="L15" t="s">
        <v>225</v>
      </c>
      <c r="O15" t="s">
        <v>226</v>
      </c>
      <c r="P15" t="s">
        <v>227</v>
      </c>
    </row>
    <row r="16" spans="1:44" x14ac:dyDescent="0.15">
      <c r="A16" t="s">
        <v>355</v>
      </c>
      <c r="B16" s="164">
        <v>0</v>
      </c>
      <c r="E16">
        <v>298</v>
      </c>
      <c r="F16" s="164" t="s">
        <v>239</v>
      </c>
      <c r="G16">
        <v>536</v>
      </c>
      <c r="H16" s="164" t="s">
        <v>229</v>
      </c>
      <c r="I16">
        <v>913</v>
      </c>
      <c r="J16" s="164" t="s">
        <v>230</v>
      </c>
      <c r="K16">
        <v>1019</v>
      </c>
      <c r="L16" t="s">
        <v>231</v>
      </c>
      <c r="O16" t="s">
        <v>232</v>
      </c>
      <c r="P16" t="s">
        <v>233</v>
      </c>
    </row>
    <row r="17" spans="1:16" x14ac:dyDescent="0.15">
      <c r="A17" t="s">
        <v>356</v>
      </c>
      <c r="B17" s="164">
        <v>0</v>
      </c>
      <c r="E17">
        <v>1034</v>
      </c>
      <c r="F17" s="164" t="s">
        <v>243</v>
      </c>
      <c r="G17">
        <v>543</v>
      </c>
      <c r="H17" s="164" t="s">
        <v>235</v>
      </c>
      <c r="I17">
        <v>313</v>
      </c>
      <c r="J17" s="164" t="s">
        <v>236</v>
      </c>
      <c r="K17">
        <v>1042</v>
      </c>
      <c r="L17" t="s">
        <v>237</v>
      </c>
      <c r="O17" t="s">
        <v>238</v>
      </c>
      <c r="P17" t="s">
        <v>162</v>
      </c>
    </row>
    <row r="18" spans="1:16" x14ac:dyDescent="0.15">
      <c r="A18" t="s">
        <v>357</v>
      </c>
      <c r="B18" s="164">
        <v>0</v>
      </c>
      <c r="E18">
        <v>3002</v>
      </c>
      <c r="F18" s="164" t="s">
        <v>248</v>
      </c>
      <c r="G18">
        <v>501</v>
      </c>
      <c r="H18" s="164" t="s">
        <v>240</v>
      </c>
      <c r="I18">
        <v>314</v>
      </c>
      <c r="J18" s="164" t="s">
        <v>241</v>
      </c>
      <c r="O18" t="s">
        <v>242</v>
      </c>
      <c r="P18" t="s">
        <v>213</v>
      </c>
    </row>
    <row r="19" spans="1:16" x14ac:dyDescent="0.15">
      <c r="A19" t="s">
        <v>358</v>
      </c>
      <c r="B19" s="164">
        <v>0</v>
      </c>
      <c r="E19">
        <v>3003</v>
      </c>
      <c r="F19" s="164" t="s">
        <v>252</v>
      </c>
      <c r="G19">
        <v>542</v>
      </c>
      <c r="H19" s="164" t="s">
        <v>244</v>
      </c>
      <c r="I19">
        <v>905</v>
      </c>
      <c r="J19" s="164" t="s">
        <v>245</v>
      </c>
      <c r="O19" t="s">
        <v>246</v>
      </c>
      <c r="P19" t="s">
        <v>247</v>
      </c>
    </row>
    <row r="20" spans="1:16" x14ac:dyDescent="0.15">
      <c r="A20" t="s">
        <v>359</v>
      </c>
      <c r="B20" s="164">
        <v>0</v>
      </c>
      <c r="G20">
        <v>550</v>
      </c>
      <c r="H20" s="164" t="s">
        <v>249</v>
      </c>
      <c r="I20">
        <v>915</v>
      </c>
      <c r="J20" s="164" t="s">
        <v>250</v>
      </c>
      <c r="O20" t="s">
        <v>251</v>
      </c>
      <c r="P20" t="s">
        <v>178</v>
      </c>
    </row>
    <row r="21" spans="1:16" x14ac:dyDescent="0.15">
      <c r="A21" t="s">
        <v>360</v>
      </c>
      <c r="B21" s="164">
        <v>0</v>
      </c>
      <c r="G21">
        <v>520</v>
      </c>
      <c r="H21" s="164" t="s">
        <v>253</v>
      </c>
      <c r="I21">
        <v>903</v>
      </c>
      <c r="J21" s="164" t="s">
        <v>254</v>
      </c>
    </row>
    <row r="22" spans="1:16" x14ac:dyDescent="0.15">
      <c r="A22" t="s">
        <v>361</v>
      </c>
      <c r="B22" s="164">
        <v>0</v>
      </c>
      <c r="G22">
        <v>522</v>
      </c>
      <c r="H22" s="164" t="s">
        <v>255</v>
      </c>
      <c r="I22">
        <v>917</v>
      </c>
      <c r="J22" s="164" t="s">
        <v>256</v>
      </c>
    </row>
    <row r="23" spans="1:16" x14ac:dyDescent="0.15">
      <c r="A23" t="s">
        <v>362</v>
      </c>
      <c r="B23" s="164">
        <v>0</v>
      </c>
      <c r="G23">
        <v>523</v>
      </c>
      <c r="H23" s="164" t="s">
        <v>257</v>
      </c>
      <c r="I23">
        <v>320</v>
      </c>
      <c r="J23" s="164" t="s">
        <v>258</v>
      </c>
    </row>
    <row r="24" spans="1:16" x14ac:dyDescent="0.15">
      <c r="A24" t="s">
        <v>363</v>
      </c>
      <c r="B24" s="164">
        <v>0</v>
      </c>
      <c r="G24">
        <v>524</v>
      </c>
      <c r="H24" s="164" t="s">
        <v>259</v>
      </c>
      <c r="I24">
        <v>319</v>
      </c>
      <c r="J24" s="164" t="s">
        <v>260</v>
      </c>
    </row>
    <row r="25" spans="1:16" x14ac:dyDescent="0.15">
      <c r="A25" t="s">
        <v>364</v>
      </c>
      <c r="B25" s="164">
        <v>0</v>
      </c>
      <c r="G25">
        <v>540</v>
      </c>
      <c r="H25" s="164" t="s">
        <v>261</v>
      </c>
      <c r="I25">
        <v>318</v>
      </c>
      <c r="J25" s="164" t="s">
        <v>262</v>
      </c>
    </row>
    <row r="26" spans="1:16" x14ac:dyDescent="0.15">
      <c r="A26" t="s">
        <v>365</v>
      </c>
      <c r="B26" s="164">
        <v>0</v>
      </c>
      <c r="G26">
        <v>502</v>
      </c>
      <c r="H26" s="164" t="s">
        <v>227</v>
      </c>
      <c r="I26">
        <v>918</v>
      </c>
      <c r="J26" s="164" t="s">
        <v>263</v>
      </c>
    </row>
    <row r="27" spans="1:16" x14ac:dyDescent="0.15">
      <c r="A27" t="s">
        <v>366</v>
      </c>
      <c r="B27" s="164">
        <v>0</v>
      </c>
      <c r="G27">
        <v>538</v>
      </c>
      <c r="H27" s="164" t="s">
        <v>264</v>
      </c>
      <c r="I27">
        <v>909</v>
      </c>
      <c r="J27" s="164" t="s">
        <v>265</v>
      </c>
    </row>
    <row r="28" spans="1:16" x14ac:dyDescent="0.15">
      <c r="A28" t="s">
        <v>367</v>
      </c>
      <c r="B28" s="164">
        <v>0</v>
      </c>
      <c r="G28">
        <v>552</v>
      </c>
      <c r="H28" s="164" t="s">
        <v>266</v>
      </c>
      <c r="I28">
        <v>317</v>
      </c>
      <c r="J28" s="164" t="s">
        <v>267</v>
      </c>
    </row>
    <row r="29" spans="1:16" x14ac:dyDescent="0.15">
      <c r="A29" t="s">
        <v>368</v>
      </c>
      <c r="B29" s="164">
        <v>1</v>
      </c>
      <c r="G29">
        <v>547</v>
      </c>
      <c r="H29" s="164" t="s">
        <v>247</v>
      </c>
      <c r="I29">
        <v>1035</v>
      </c>
      <c r="J29" s="164" t="s">
        <v>268</v>
      </c>
    </row>
    <row r="30" spans="1:16" x14ac:dyDescent="0.15">
      <c r="A30" t="s">
        <v>369</v>
      </c>
      <c r="B30" s="164">
        <v>1</v>
      </c>
      <c r="G30">
        <v>504</v>
      </c>
      <c r="H30" s="164" t="s">
        <v>269</v>
      </c>
    </row>
    <row r="31" spans="1:16" x14ac:dyDescent="0.15">
      <c r="A31" t="s">
        <v>370</v>
      </c>
      <c r="B31" s="164">
        <v>1</v>
      </c>
      <c r="G31">
        <v>546</v>
      </c>
      <c r="H31" s="164" t="s">
        <v>270</v>
      </c>
    </row>
    <row r="32" spans="1:16" x14ac:dyDescent="0.15">
      <c r="A32" t="s">
        <v>371</v>
      </c>
      <c r="B32" s="164">
        <v>1</v>
      </c>
      <c r="G32">
        <v>702</v>
      </c>
      <c r="H32" s="164" t="s">
        <v>271</v>
      </c>
    </row>
    <row r="33" spans="1:8" x14ac:dyDescent="0.15">
      <c r="A33" t="s">
        <v>372</v>
      </c>
      <c r="B33" s="164">
        <v>1</v>
      </c>
      <c r="G33">
        <v>701</v>
      </c>
      <c r="H33" s="164" t="s">
        <v>272</v>
      </c>
    </row>
    <row r="34" spans="1:8" x14ac:dyDescent="0.15">
      <c r="A34" t="s">
        <v>373</v>
      </c>
      <c r="B34" s="164">
        <v>0</v>
      </c>
      <c r="G34">
        <v>503</v>
      </c>
      <c r="H34" s="164" t="s">
        <v>233</v>
      </c>
    </row>
    <row r="35" spans="1:8" x14ac:dyDescent="0.15">
      <c r="A35" t="s">
        <v>374</v>
      </c>
      <c r="B35" s="164">
        <v>0</v>
      </c>
      <c r="G35">
        <v>532</v>
      </c>
      <c r="H35" s="164" t="s">
        <v>273</v>
      </c>
    </row>
    <row r="36" spans="1:8" x14ac:dyDescent="0.15">
      <c r="A36" t="s">
        <v>375</v>
      </c>
      <c r="B36" s="164">
        <v>1</v>
      </c>
      <c r="G36">
        <v>545</v>
      </c>
      <c r="H36" s="164" t="s">
        <v>274</v>
      </c>
    </row>
    <row r="37" spans="1:8" x14ac:dyDescent="0.15">
      <c r="A37" t="s">
        <v>376</v>
      </c>
      <c r="B37" s="164">
        <v>1</v>
      </c>
      <c r="G37">
        <v>551</v>
      </c>
      <c r="H37" s="164" t="s">
        <v>275</v>
      </c>
    </row>
    <row r="38" spans="1:8" x14ac:dyDescent="0.15">
      <c r="A38" t="s">
        <v>377</v>
      </c>
      <c r="B38" s="164">
        <v>0</v>
      </c>
      <c r="G38">
        <v>539</v>
      </c>
      <c r="H38" s="164" t="s">
        <v>276</v>
      </c>
    </row>
    <row r="39" spans="1:8" x14ac:dyDescent="0.15">
      <c r="A39" t="s">
        <v>378</v>
      </c>
      <c r="B39" s="164">
        <v>0</v>
      </c>
    </row>
  </sheetData>
  <phoneticPr fontId="21"/>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06007-2E4F-4144-897F-96C1A1A90F90}">
  <sheetPr codeName="Sheet3">
    <pageSetUpPr fitToPage="1"/>
  </sheetPr>
  <dimension ref="A1:P50"/>
  <sheetViews>
    <sheetView zoomScale="115" zoomScaleNormal="115" zoomScaleSheetLayoutView="115" workbookViewId="0"/>
  </sheetViews>
  <sheetFormatPr defaultColWidth="0" defaultRowHeight="13.5" zeroHeight="1" x14ac:dyDescent="0.15"/>
  <cols>
    <col min="1" max="1" width="3.375" style="113" customWidth="1"/>
    <col min="2" max="15" width="7" style="113" customWidth="1"/>
    <col min="16" max="16" width="1.625" style="113" customWidth="1"/>
    <col min="17" max="16384" width="7" style="113" hidden="1"/>
  </cols>
  <sheetData>
    <row r="1" spans="1:15" s="7" customFormat="1" ht="18.75" x14ac:dyDescent="0.15">
      <c r="A1" s="114"/>
      <c r="B1" s="115"/>
      <c r="M1" s="227" t="s">
        <v>13</v>
      </c>
      <c r="N1" s="228"/>
      <c r="O1" s="229"/>
    </row>
    <row r="2" spans="1:15" s="7" customFormat="1" ht="5.25" customHeight="1" x14ac:dyDescent="0.15">
      <c r="O2" s="116"/>
    </row>
    <row r="3" spans="1:15" s="7" customFormat="1" ht="18.75" x14ac:dyDescent="0.15">
      <c r="A3" s="261" t="s">
        <v>449</v>
      </c>
      <c r="B3" s="261"/>
      <c r="C3" s="261"/>
      <c r="D3" s="261"/>
      <c r="E3" s="261"/>
      <c r="F3" s="261"/>
      <c r="G3" s="261"/>
      <c r="H3" s="261"/>
      <c r="I3" s="261"/>
      <c r="J3" s="261"/>
      <c r="K3" s="261"/>
      <c r="L3" s="261"/>
      <c r="M3" s="262" t="s">
        <v>2</v>
      </c>
      <c r="N3" s="263"/>
      <c r="O3" s="264"/>
    </row>
    <row r="4" spans="1:15" s="7" customFormat="1" ht="6" customHeight="1" x14ac:dyDescent="0.15">
      <c r="A4" s="117"/>
      <c r="B4" s="117"/>
      <c r="C4" s="117"/>
      <c r="D4" s="117"/>
      <c r="E4" s="118"/>
      <c r="F4" s="117"/>
      <c r="G4" s="117"/>
      <c r="H4" s="117"/>
      <c r="I4" s="117"/>
      <c r="J4" s="117"/>
      <c r="K4" s="117"/>
      <c r="L4" s="117"/>
      <c r="M4" s="265"/>
      <c r="N4" s="265"/>
      <c r="O4" s="265"/>
    </row>
    <row r="5" spans="1:15" s="7" customFormat="1" ht="17.25" x14ac:dyDescent="0.15">
      <c r="A5" s="119" t="s">
        <v>3</v>
      </c>
      <c r="B5" s="117"/>
      <c r="C5" s="117"/>
      <c r="D5" s="117"/>
      <c r="E5" s="117"/>
      <c r="F5" s="117"/>
      <c r="G5" s="117"/>
      <c r="H5" s="117"/>
      <c r="I5" s="117"/>
      <c r="J5" s="117"/>
      <c r="K5" s="117"/>
      <c r="L5" s="117"/>
      <c r="M5" s="265"/>
      <c r="N5" s="265"/>
      <c r="O5" s="265"/>
    </row>
    <row r="6" spans="1:15" s="7" customFormat="1" ht="6" customHeight="1" x14ac:dyDescent="0.15">
      <c r="A6" s="117"/>
      <c r="B6" s="117"/>
      <c r="C6" s="117"/>
      <c r="D6" s="117"/>
      <c r="E6" s="117"/>
      <c r="F6" s="117"/>
      <c r="G6" s="117"/>
      <c r="H6" s="117"/>
      <c r="I6" s="117"/>
      <c r="J6" s="117"/>
      <c r="K6" s="117"/>
      <c r="L6" s="117"/>
      <c r="M6" s="265"/>
      <c r="N6" s="265"/>
      <c r="O6" s="265"/>
    </row>
    <row r="7" spans="1:15" s="7" customFormat="1" ht="17.850000000000001" customHeight="1" x14ac:dyDescent="0.15">
      <c r="A7" s="230" t="str">
        <f>IF(入力シート!E6="はい","☑","□")</f>
        <v>□</v>
      </c>
      <c r="B7" s="239" t="s">
        <v>135</v>
      </c>
      <c r="C7" s="239"/>
      <c r="D7" s="239"/>
      <c r="E7" s="239"/>
      <c r="F7" s="239"/>
      <c r="G7" s="239"/>
      <c r="H7" s="239"/>
      <c r="I7" s="239"/>
      <c r="J7" s="239"/>
      <c r="K7" s="239"/>
      <c r="L7" s="239"/>
      <c r="M7" s="265"/>
      <c r="N7" s="265"/>
      <c r="O7" s="265"/>
    </row>
    <row r="8" spans="1:15" s="7" customFormat="1" ht="17.25" customHeight="1" x14ac:dyDescent="0.15">
      <c r="A8" s="230"/>
      <c r="B8" s="239"/>
      <c r="C8" s="239"/>
      <c r="D8" s="239"/>
      <c r="E8" s="239"/>
      <c r="F8" s="239"/>
      <c r="G8" s="239"/>
      <c r="H8" s="239"/>
      <c r="I8" s="239"/>
      <c r="J8" s="239"/>
      <c r="K8" s="239"/>
      <c r="L8" s="239"/>
      <c r="M8" s="265"/>
      <c r="N8" s="265"/>
      <c r="O8" s="265"/>
    </row>
    <row r="9" spans="1:15" s="7" customFormat="1" ht="17.850000000000001" customHeight="1" x14ac:dyDescent="0.15">
      <c r="A9" s="230"/>
      <c r="B9" s="239"/>
      <c r="C9" s="239"/>
      <c r="D9" s="239"/>
      <c r="E9" s="239"/>
      <c r="F9" s="239"/>
      <c r="G9" s="239"/>
      <c r="H9" s="239"/>
      <c r="I9" s="239"/>
      <c r="J9" s="239"/>
      <c r="K9" s="239"/>
      <c r="L9" s="239"/>
      <c r="M9" s="265"/>
      <c r="N9" s="265"/>
      <c r="O9" s="265"/>
    </row>
    <row r="10" spans="1:15" s="7" customFormat="1" ht="24.95" customHeight="1" x14ac:dyDescent="0.15">
      <c r="A10" s="230" t="str">
        <f>IF(入力シート!E7="はい","☑","□")</f>
        <v>□</v>
      </c>
      <c r="B10" s="239" t="s">
        <v>136</v>
      </c>
      <c r="C10" s="239"/>
      <c r="D10" s="239"/>
      <c r="E10" s="239"/>
      <c r="F10" s="239"/>
      <c r="G10" s="239"/>
      <c r="H10" s="239"/>
      <c r="I10" s="239"/>
      <c r="J10" s="239"/>
      <c r="K10" s="239"/>
      <c r="L10" s="239"/>
      <c r="M10" s="265"/>
      <c r="N10" s="265"/>
      <c r="O10" s="265"/>
    </row>
    <row r="11" spans="1:15" s="7" customFormat="1" ht="21.75" customHeight="1" x14ac:dyDescent="0.15">
      <c r="A11" s="230"/>
      <c r="B11" s="239"/>
      <c r="C11" s="239"/>
      <c r="D11" s="239"/>
      <c r="E11" s="239"/>
      <c r="F11" s="239"/>
      <c r="G11" s="239"/>
      <c r="H11" s="239"/>
      <c r="I11" s="239"/>
      <c r="J11" s="239"/>
      <c r="K11" s="239"/>
      <c r="L11" s="239"/>
      <c r="M11" s="265"/>
      <c r="N11" s="265"/>
      <c r="O11" s="265"/>
    </row>
    <row r="12" spans="1:15" s="7" customFormat="1" ht="27.75" customHeight="1" x14ac:dyDescent="0.15">
      <c r="A12" s="139" t="str">
        <f>IF(入力シート!E8="はい","☑","□")</f>
        <v>□</v>
      </c>
      <c r="B12" s="275" t="s">
        <v>137</v>
      </c>
      <c r="C12" s="275"/>
      <c r="D12" s="275"/>
      <c r="E12" s="275"/>
      <c r="F12" s="275"/>
      <c r="G12" s="275"/>
      <c r="H12" s="275"/>
      <c r="I12" s="275"/>
      <c r="J12" s="275"/>
      <c r="K12" s="275"/>
      <c r="L12" s="275"/>
      <c r="M12" s="117"/>
      <c r="N12" s="117"/>
      <c r="O12" s="117"/>
    </row>
    <row r="13" spans="1:15" s="7" customFormat="1" ht="6.4" customHeight="1" x14ac:dyDescent="0.15"/>
    <row r="14" spans="1:15" s="108" customFormat="1" ht="16.5" customHeight="1" x14ac:dyDescent="0.15">
      <c r="A14" s="386" t="s">
        <v>7</v>
      </c>
      <c r="B14" s="120" t="s">
        <v>138</v>
      </c>
      <c r="C14" s="121"/>
      <c r="D14" s="121"/>
      <c r="E14" s="121"/>
      <c r="F14" s="121"/>
      <c r="G14" s="121"/>
      <c r="H14" s="121"/>
      <c r="I14" s="121"/>
      <c r="J14" s="121"/>
      <c r="K14" s="121"/>
      <c r="L14" s="121"/>
      <c r="M14" s="121"/>
      <c r="N14" s="121"/>
      <c r="O14" s="122"/>
    </row>
    <row r="15" spans="1:15" s="108" customFormat="1" ht="25.15" customHeight="1" x14ac:dyDescent="0.15">
      <c r="A15" s="387"/>
      <c r="B15" s="389" t="s">
        <v>139</v>
      </c>
      <c r="C15" s="390"/>
      <c r="D15" s="390"/>
      <c r="E15" s="391"/>
      <c r="F15" s="109" t="s">
        <v>127</v>
      </c>
      <c r="G15" s="398" t="str">
        <f>IF(入力シート!D15="","",入力シート!D15)</f>
        <v/>
      </c>
      <c r="H15" s="398"/>
      <c r="I15" s="398"/>
      <c r="J15" s="398"/>
      <c r="K15" s="398"/>
      <c r="L15" s="398"/>
      <c r="M15" s="398"/>
      <c r="N15" s="398"/>
      <c r="O15" s="399"/>
    </row>
    <row r="16" spans="1:15" s="108" customFormat="1" ht="25.15" customHeight="1" x14ac:dyDescent="0.15">
      <c r="A16" s="387"/>
      <c r="B16" s="392"/>
      <c r="C16" s="393"/>
      <c r="D16" s="393"/>
      <c r="E16" s="394"/>
      <c r="F16" s="240" t="str">
        <f>IF(入力シート!D16="","",入力シート!D16)</f>
        <v/>
      </c>
      <c r="G16" s="241"/>
      <c r="H16" s="241"/>
      <c r="I16" s="241"/>
      <c r="J16" s="241"/>
      <c r="K16" s="241"/>
      <c r="L16" s="241"/>
      <c r="M16" s="241"/>
      <c r="N16" s="241"/>
      <c r="O16" s="242"/>
    </row>
    <row r="17" spans="1:15" s="108" customFormat="1" ht="25.15" customHeight="1" x14ac:dyDescent="0.15">
      <c r="A17" s="387"/>
      <c r="B17" s="395"/>
      <c r="C17" s="396"/>
      <c r="D17" s="396"/>
      <c r="E17" s="397"/>
      <c r="F17" s="243"/>
      <c r="G17" s="244"/>
      <c r="H17" s="244"/>
      <c r="I17" s="244"/>
      <c r="J17" s="244"/>
      <c r="K17" s="244"/>
      <c r="L17" s="244"/>
      <c r="M17" s="244"/>
      <c r="N17" s="244"/>
      <c r="O17" s="245"/>
    </row>
    <row r="18" spans="1:15" s="108" customFormat="1" ht="25.15" customHeight="1" x14ac:dyDescent="0.15">
      <c r="A18" s="387"/>
      <c r="B18" s="400" t="s">
        <v>9</v>
      </c>
      <c r="C18" s="401"/>
      <c r="D18" s="401"/>
      <c r="E18" s="402"/>
      <c r="F18" s="249" t="str">
        <f>IF(入力シート!D17="","年",TEXT(入力シート!D17,"ggge")&amp;"年")</f>
        <v>年</v>
      </c>
      <c r="G18" s="323"/>
      <c r="H18" s="323" t="str">
        <f>IF(入力シート!D17="","月",TEXT(入力シート!D17,"m")&amp;"月")</f>
        <v>月</v>
      </c>
      <c r="I18" s="323"/>
      <c r="J18" s="323" t="str">
        <f>IF(入力シート!D17="","日",TEXT(入力シート!D17,"d")&amp;"日")</f>
        <v>日</v>
      </c>
      <c r="K18" s="323"/>
      <c r="L18" s="423" t="str">
        <f ca="1">IF(入力シート!D14="個人",IF(入力シート!D17="","(    歳)","("&amp;DATEDIF(入力シート!D17,TODAY()+1,"Y")&amp;"歳)"),"")</f>
        <v/>
      </c>
      <c r="M18" s="424"/>
      <c r="N18" s="425" t="s">
        <v>8</v>
      </c>
      <c r="O18" s="426"/>
    </row>
    <row r="19" spans="1:15" s="108" customFormat="1" ht="21.2" customHeight="1" x14ac:dyDescent="0.15">
      <c r="A19" s="387"/>
      <c r="B19" s="369" t="s">
        <v>11</v>
      </c>
      <c r="C19" s="371" t="s">
        <v>140</v>
      </c>
      <c r="D19" s="372"/>
      <c r="E19" s="373"/>
      <c r="F19" s="110" t="s">
        <v>127</v>
      </c>
      <c r="G19" s="377" t="str">
        <f>IF(入力シート!D18="","",入力シート!D18)</f>
        <v/>
      </c>
      <c r="H19" s="377"/>
      <c r="I19" s="378"/>
      <c r="J19" s="379" t="s">
        <v>10</v>
      </c>
      <c r="K19" s="380"/>
      <c r="L19" s="249" t="str">
        <f>IF(入力シート!D20="","年",TEXT(入力シート!D20,"ggge")&amp;"年")</f>
        <v>年</v>
      </c>
      <c r="M19" s="250"/>
      <c r="N19" s="253" t="str">
        <f>IF(入力シート!D20="","月",TEXT(入力シート!D20,"m")&amp;"月")</f>
        <v>月</v>
      </c>
      <c r="O19" s="364" t="str">
        <f>IF(入力シート!D20="","日",TEXT(入力シート!D20,"d")&amp;"日")</f>
        <v>日</v>
      </c>
    </row>
    <row r="20" spans="1:15" s="108" customFormat="1" ht="21.2" customHeight="1" x14ac:dyDescent="0.15">
      <c r="A20" s="387"/>
      <c r="B20" s="370"/>
      <c r="C20" s="374"/>
      <c r="D20" s="375"/>
      <c r="E20" s="376"/>
      <c r="F20" s="383" t="str">
        <f>IF(入力シート!D19="","",入力シート!D19)</f>
        <v/>
      </c>
      <c r="G20" s="384"/>
      <c r="H20" s="384"/>
      <c r="I20" s="385"/>
      <c r="J20" s="381"/>
      <c r="K20" s="382"/>
      <c r="L20" s="251"/>
      <c r="M20" s="252"/>
      <c r="N20" s="254"/>
      <c r="O20" s="365"/>
    </row>
    <row r="21" spans="1:15" s="108" customFormat="1" ht="25.15" customHeight="1" x14ac:dyDescent="0.15">
      <c r="A21" s="387"/>
      <c r="B21" s="403" t="s">
        <v>141</v>
      </c>
      <c r="C21" s="404"/>
      <c r="D21" s="404"/>
      <c r="E21" s="405"/>
      <c r="F21" s="110" t="s">
        <v>127</v>
      </c>
      <c r="G21" s="412" t="str">
        <f>IF(入力シート!D22="","",入力シート!D22)</f>
        <v/>
      </c>
      <c r="H21" s="412"/>
      <c r="I21" s="412"/>
      <c r="J21" s="412"/>
      <c r="K21" s="412"/>
      <c r="L21" s="412"/>
      <c r="M21" s="412"/>
      <c r="N21" s="412"/>
      <c r="O21" s="413"/>
    </row>
    <row r="22" spans="1:15" s="108" customFormat="1" ht="17.25" x14ac:dyDescent="0.15">
      <c r="A22" s="387"/>
      <c r="B22" s="406"/>
      <c r="C22" s="407"/>
      <c r="D22" s="407"/>
      <c r="E22" s="408"/>
      <c r="F22" s="246" t="str">
        <f>IF(入力シート!D21="","　　　－　　　　",入力シート!D21*1)</f>
        <v>　　　－　　　　</v>
      </c>
      <c r="G22" s="247"/>
      <c r="H22" s="247"/>
      <c r="I22" s="247"/>
      <c r="J22" s="247"/>
      <c r="K22" s="247"/>
      <c r="L22" s="247"/>
      <c r="M22" s="247"/>
      <c r="N22" s="247"/>
      <c r="O22" s="248"/>
    </row>
    <row r="23" spans="1:15" s="108" customFormat="1" ht="25.15" customHeight="1" x14ac:dyDescent="0.15">
      <c r="A23" s="387"/>
      <c r="B23" s="406"/>
      <c r="C23" s="407"/>
      <c r="D23" s="407"/>
      <c r="E23" s="408"/>
      <c r="F23" s="414" t="str">
        <f>IF(入力シート!D23="","",入力シート!D23)</f>
        <v/>
      </c>
      <c r="G23" s="415"/>
      <c r="H23" s="415"/>
      <c r="I23" s="415"/>
      <c r="J23" s="415"/>
      <c r="K23" s="415"/>
      <c r="L23" s="415"/>
      <c r="M23" s="415"/>
      <c r="N23" s="415"/>
      <c r="O23" s="416"/>
    </row>
    <row r="24" spans="1:15" s="108" customFormat="1" ht="16.350000000000001" customHeight="1" x14ac:dyDescent="0.15">
      <c r="A24" s="387"/>
      <c r="B24" s="409"/>
      <c r="C24" s="410"/>
      <c r="D24" s="410"/>
      <c r="E24" s="411"/>
      <c r="F24" s="417"/>
      <c r="G24" s="418"/>
      <c r="H24" s="418"/>
      <c r="I24" s="418"/>
      <c r="J24" s="418"/>
      <c r="K24" s="418"/>
      <c r="L24" s="418"/>
      <c r="M24" s="418"/>
      <c r="N24" s="418"/>
      <c r="O24" s="419"/>
    </row>
    <row r="25" spans="1:15" s="108" customFormat="1" ht="25.15" customHeight="1" x14ac:dyDescent="0.15">
      <c r="A25" s="387"/>
      <c r="B25" s="366" t="s">
        <v>4</v>
      </c>
      <c r="C25" s="367"/>
      <c r="D25" s="367"/>
      <c r="E25" s="368"/>
      <c r="F25" s="420" t="str">
        <f>IF(入力シート!D24="","",入力シート!D24)</f>
        <v/>
      </c>
      <c r="G25" s="421"/>
      <c r="H25" s="421"/>
      <c r="I25" s="421"/>
      <c r="J25" s="421"/>
      <c r="K25" s="421"/>
      <c r="L25" s="421"/>
      <c r="M25" s="421"/>
      <c r="N25" s="421"/>
      <c r="O25" s="422"/>
    </row>
    <row r="26" spans="1:15" s="108" customFormat="1" ht="16.149999999999999" customHeight="1" x14ac:dyDescent="0.15">
      <c r="A26" s="387"/>
      <c r="B26" s="361" t="s">
        <v>142</v>
      </c>
      <c r="C26" s="362"/>
      <c r="D26" s="362"/>
      <c r="E26" s="362"/>
      <c r="F26" s="362"/>
      <c r="G26" s="362"/>
      <c r="H26" s="362"/>
      <c r="I26" s="362"/>
      <c r="J26" s="362"/>
      <c r="K26" s="362"/>
      <c r="L26" s="362"/>
      <c r="M26" s="362"/>
      <c r="N26" s="362"/>
      <c r="O26" s="363"/>
    </row>
    <row r="27" spans="1:15" s="108" customFormat="1" ht="17.25" x14ac:dyDescent="0.15">
      <c r="A27" s="387"/>
      <c r="B27" s="236" t="str">
        <f>IF(入力シート!D25="上記の「お客様の情報」に同じ","☑上記「お客様の情報」に同じ※上記と異なる場合は次の欄に記入","□上記「お客様の情報」に同じ ※上記と異なる場合は次の欄に記入")</f>
        <v>□上記「お客様の情報」に同じ ※上記と異なる場合は次の欄に記入</v>
      </c>
      <c r="C27" s="237"/>
      <c r="D27" s="237"/>
      <c r="E27" s="237"/>
      <c r="F27" s="237"/>
      <c r="G27" s="237"/>
      <c r="H27" s="237"/>
      <c r="I27" s="237"/>
      <c r="J27" s="237"/>
      <c r="K27" s="237"/>
      <c r="L27" s="237"/>
      <c r="M27" s="237"/>
      <c r="N27" s="237"/>
      <c r="O27" s="238"/>
    </row>
    <row r="28" spans="1:15" s="108" customFormat="1" ht="22.7" customHeight="1" x14ac:dyDescent="0.15">
      <c r="A28" s="387"/>
      <c r="B28" s="355" t="s">
        <v>5</v>
      </c>
      <c r="C28" s="356"/>
      <c r="D28" s="356"/>
      <c r="E28" s="357"/>
      <c r="F28" s="427" t="str">
        <f>IF(入力シート!D27="","　　　　　（　　　　　　）",入力シート!D28&amp;"("&amp;入力シート!D27&amp;")")</f>
        <v>　　　　　（　　　　　　）</v>
      </c>
      <c r="G28" s="428"/>
      <c r="H28" s="428"/>
      <c r="I28" s="429"/>
      <c r="J28" s="123" t="s">
        <v>4</v>
      </c>
      <c r="K28" s="124"/>
      <c r="L28" s="427" t="str">
        <f>IF(入力シート!D29="","",入力シート!D29)</f>
        <v/>
      </c>
      <c r="M28" s="428"/>
      <c r="N28" s="428"/>
      <c r="O28" s="430"/>
    </row>
    <row r="29" spans="1:15" s="108" customFormat="1" ht="22.7" customHeight="1" x14ac:dyDescent="0.15">
      <c r="A29" s="387"/>
      <c r="B29" s="358" t="s">
        <v>90</v>
      </c>
      <c r="C29" s="359"/>
      <c r="D29" s="359"/>
      <c r="E29" s="360"/>
      <c r="F29" s="351" t="str">
        <f>IF(入力シート!D30="","",入力シート!D30)</f>
        <v/>
      </c>
      <c r="G29" s="352"/>
      <c r="H29" s="352"/>
      <c r="I29" s="353"/>
      <c r="J29" s="125" t="s">
        <v>91</v>
      </c>
      <c r="K29" s="126"/>
      <c r="L29" s="351" t="str">
        <f>IF(入力シート!D31="","",入力シート!D31)</f>
        <v/>
      </c>
      <c r="M29" s="352"/>
      <c r="N29" s="352"/>
      <c r="O29" s="354"/>
    </row>
    <row r="30" spans="1:15" s="108" customFormat="1" ht="16.149999999999999" customHeight="1" x14ac:dyDescent="0.15">
      <c r="A30" s="387"/>
      <c r="B30" s="361" t="s">
        <v>51</v>
      </c>
      <c r="C30" s="362"/>
      <c r="D30" s="362"/>
      <c r="E30" s="362"/>
      <c r="F30" s="362"/>
      <c r="G30" s="362"/>
      <c r="H30" s="362"/>
      <c r="I30" s="362"/>
      <c r="J30" s="362"/>
      <c r="K30" s="362"/>
      <c r="L30" s="362"/>
      <c r="M30" s="362"/>
      <c r="N30" s="362"/>
      <c r="O30" s="363"/>
    </row>
    <row r="31" spans="1:15" s="108" customFormat="1" ht="13.7" customHeight="1" x14ac:dyDescent="0.15">
      <c r="A31" s="387"/>
      <c r="B31" s="255" t="s">
        <v>54</v>
      </c>
      <c r="C31" s="256"/>
      <c r="D31" s="256"/>
      <c r="E31" s="256"/>
      <c r="F31" s="256"/>
      <c r="G31" s="256"/>
      <c r="H31" s="256"/>
      <c r="I31" s="256"/>
      <c r="J31" s="256"/>
      <c r="K31" s="256"/>
      <c r="L31" s="256"/>
      <c r="M31" s="256"/>
      <c r="N31" s="256"/>
      <c r="O31" s="257"/>
    </row>
    <row r="32" spans="1:15" s="108" customFormat="1" ht="12.2" customHeight="1" x14ac:dyDescent="0.15">
      <c r="A32" s="387"/>
      <c r="B32" s="258"/>
      <c r="C32" s="259"/>
      <c r="D32" s="259"/>
      <c r="E32" s="259"/>
      <c r="F32" s="259"/>
      <c r="G32" s="259"/>
      <c r="H32" s="259"/>
      <c r="I32" s="259"/>
      <c r="J32" s="259"/>
      <c r="K32" s="259"/>
      <c r="L32" s="259"/>
      <c r="M32" s="259"/>
      <c r="N32" s="259"/>
      <c r="O32" s="260"/>
    </row>
    <row r="33" spans="1:15" s="108" customFormat="1" ht="22.7" customHeight="1" x14ac:dyDescent="0.15">
      <c r="A33" s="387"/>
      <c r="B33" s="231" t="str">
        <f>IF(LEFT(入力シート!D26,3)="お客様","☑上記お客様の住所/所在地","□上記お客様の住所/所在地")</f>
        <v>□上記お客様の住所/所在地</v>
      </c>
      <c r="C33" s="232"/>
      <c r="D33" s="232"/>
      <c r="E33" s="232"/>
      <c r="F33" s="232"/>
      <c r="G33" s="232"/>
      <c r="H33" s="233"/>
      <c r="I33" s="234" t="str">
        <f>IF(LEFT(入力シート!D26,3)="施設の","☑下記施設の住所地","□下記施設の住所")</f>
        <v>□下記施設の住所</v>
      </c>
      <c r="J33" s="232"/>
      <c r="K33" s="232"/>
      <c r="L33" s="232"/>
      <c r="M33" s="232"/>
      <c r="N33" s="232"/>
      <c r="O33" s="235"/>
    </row>
    <row r="34" spans="1:15" s="108" customFormat="1" ht="17.25" x14ac:dyDescent="0.15">
      <c r="A34" s="387"/>
      <c r="B34" s="292" t="s">
        <v>143</v>
      </c>
      <c r="C34" s="293"/>
      <c r="D34" s="293"/>
      <c r="E34" s="293"/>
      <c r="F34" s="293"/>
      <c r="G34" s="293"/>
      <c r="H34" s="293"/>
      <c r="I34" s="293"/>
      <c r="J34" s="293"/>
      <c r="K34" s="293"/>
      <c r="L34" s="293"/>
      <c r="M34" s="293"/>
      <c r="N34" s="293"/>
      <c r="O34" s="294"/>
    </row>
    <row r="35" spans="1:15" s="108" customFormat="1" ht="40.15" customHeight="1" x14ac:dyDescent="0.15">
      <c r="A35" s="387"/>
      <c r="B35" s="276" t="s">
        <v>128</v>
      </c>
      <c r="C35" s="277"/>
      <c r="D35" s="278"/>
      <c r="E35" s="295" t="str">
        <f>IF(入力シート!D32="","〒　－　",入力シート!H32&amp;"　"&amp;入力シート!D33)</f>
        <v>〒　－　</v>
      </c>
      <c r="F35" s="296"/>
      <c r="G35" s="296"/>
      <c r="H35" s="296"/>
      <c r="I35" s="296"/>
      <c r="J35" s="296"/>
      <c r="K35" s="296"/>
      <c r="L35" s="296"/>
      <c r="M35" s="297"/>
      <c r="N35" s="340" t="s">
        <v>98</v>
      </c>
      <c r="O35" s="341"/>
    </row>
    <row r="36" spans="1:15" s="108" customFormat="1" ht="19.149999999999999" customHeight="1" x14ac:dyDescent="0.15">
      <c r="A36" s="387"/>
      <c r="B36" s="316" t="s">
        <v>129</v>
      </c>
      <c r="C36" s="317"/>
      <c r="D36" s="318"/>
      <c r="E36" s="344" t="str">
        <f>IF(入力シート!D34="","",入力シート!D34)</f>
        <v/>
      </c>
      <c r="F36" s="345"/>
      <c r="G36" s="345"/>
      <c r="H36" s="345"/>
      <c r="I36" s="346"/>
      <c r="J36" s="347" t="s">
        <v>296</v>
      </c>
      <c r="K36" s="348"/>
      <c r="L36" s="349" t="str">
        <f>入力シート!D37&amp;"床(名)"</f>
        <v>床(名)</v>
      </c>
      <c r="M36" s="350"/>
      <c r="N36" s="342"/>
      <c r="O36" s="343"/>
    </row>
    <row r="37" spans="1:15" s="142" customFormat="1" ht="24.95" customHeight="1" x14ac:dyDescent="0.15">
      <c r="A37" s="387"/>
      <c r="B37" s="143" t="s">
        <v>34</v>
      </c>
      <c r="C37" s="144"/>
      <c r="D37" s="145"/>
      <c r="E37" s="223" t="str">
        <f>IF(入力シート!D36="","",入力シート!D36)</f>
        <v/>
      </c>
      <c r="F37" s="224"/>
      <c r="G37" s="224"/>
      <c r="H37" s="224"/>
      <c r="I37" s="225"/>
      <c r="J37" s="225"/>
      <c r="K37" s="226"/>
      <c r="L37" s="221" t="s">
        <v>297</v>
      </c>
      <c r="M37" s="222"/>
      <c r="N37" s="219" t="str">
        <f ca="1">IF(入力シート!F36="","",入力シート!F36)</f>
        <v/>
      </c>
      <c r="O37" s="220"/>
    </row>
    <row r="38" spans="1:15" s="108" customFormat="1" ht="17.25" x14ac:dyDescent="0.15">
      <c r="A38" s="387"/>
      <c r="B38" s="282" t="s">
        <v>144</v>
      </c>
      <c r="C38" s="283"/>
      <c r="D38" s="283"/>
      <c r="E38" s="283"/>
      <c r="F38" s="283"/>
      <c r="G38" s="283"/>
      <c r="H38" s="283"/>
      <c r="I38" s="283"/>
      <c r="J38" s="283"/>
      <c r="K38" s="283"/>
      <c r="L38" s="283"/>
      <c r="M38" s="283"/>
      <c r="N38" s="283"/>
      <c r="O38" s="284"/>
    </row>
    <row r="39" spans="1:15" s="108" customFormat="1" ht="17.100000000000001" customHeight="1" x14ac:dyDescent="0.15">
      <c r="A39" s="387"/>
      <c r="B39" s="276" t="s">
        <v>130</v>
      </c>
      <c r="C39" s="277"/>
      <c r="D39" s="278"/>
      <c r="E39" s="285" t="str">
        <f>IF(入力シート!D45="","万円","金"&amp;入力シート!F45&amp;入力シート!G45&amp;"円")</f>
        <v>万円</v>
      </c>
      <c r="F39" s="286"/>
      <c r="G39" s="286"/>
      <c r="H39" s="287"/>
      <c r="I39" s="288" t="s">
        <v>0</v>
      </c>
      <c r="J39" s="289"/>
      <c r="K39" s="266" t="str">
        <f>IFERROR(VLOOKUP(入力シート!$D$35,作業リスト!$M$2:$N$6,2,FALSE),"")</f>
        <v/>
      </c>
      <c r="L39" s="267"/>
      <c r="M39" s="268" t="s">
        <v>145</v>
      </c>
      <c r="N39" s="270" t="s">
        <v>146</v>
      </c>
      <c r="O39" s="271"/>
    </row>
    <row r="40" spans="1:15" s="108" customFormat="1" ht="20.45" customHeight="1" x14ac:dyDescent="0.15">
      <c r="A40" s="387"/>
      <c r="B40" s="279" t="s">
        <v>131</v>
      </c>
      <c r="C40" s="280"/>
      <c r="D40" s="281"/>
      <c r="E40" s="272" t="str">
        <f>IFERROR(VLOOKUP(入力シート!H46,作業リスト!$AP$2:$AQ$10,2,FALSE),作業リスト!AQ10)</f>
        <v>□無担保　□不動産担保</v>
      </c>
      <c r="F40" s="273"/>
      <c r="G40" s="273"/>
      <c r="H40" s="273"/>
      <c r="I40" s="273"/>
      <c r="J40" s="273"/>
      <c r="K40" s="273"/>
      <c r="L40" s="274"/>
      <c r="M40" s="269"/>
      <c r="N40" s="290" t="str">
        <f>入力シート!D47&amp;"円"</f>
        <v>円</v>
      </c>
      <c r="O40" s="291"/>
    </row>
    <row r="41" spans="1:15" s="108" customFormat="1" ht="27.2" customHeight="1" x14ac:dyDescent="0.15">
      <c r="A41" s="387"/>
      <c r="B41" s="316" t="s">
        <v>132</v>
      </c>
      <c r="C41" s="317"/>
      <c r="D41" s="318"/>
      <c r="E41" s="322" t="str">
        <f>入力シート!D49&amp;"年"</f>
        <v>年</v>
      </c>
      <c r="F41" s="323"/>
      <c r="G41" s="323" t="str">
        <f>入力シート!D50&amp;"月"</f>
        <v>月</v>
      </c>
      <c r="H41" s="324"/>
      <c r="I41" s="325" t="s">
        <v>126</v>
      </c>
      <c r="J41" s="326"/>
      <c r="K41" s="326"/>
      <c r="L41" s="326"/>
      <c r="M41" s="326"/>
      <c r="N41" s="326"/>
      <c r="O41" s="327"/>
    </row>
    <row r="42" spans="1:15" s="108" customFormat="1" ht="27.2" customHeight="1" x14ac:dyDescent="0.15">
      <c r="A42" s="387"/>
      <c r="B42" s="319" t="s">
        <v>133</v>
      </c>
      <c r="C42" s="320"/>
      <c r="D42" s="321"/>
      <c r="E42" s="322" t="str">
        <f>入力シート!D52&amp;"年"</f>
        <v>年</v>
      </c>
      <c r="F42" s="323"/>
      <c r="G42" s="323" t="str">
        <f>入力シート!D53&amp;"月"</f>
        <v>月</v>
      </c>
      <c r="H42" s="324"/>
      <c r="I42" s="328" t="str">
        <f>IF(入力シート!H52="据置5年","※元金支払の猶予期間です。最短でも6月以上の期間が必要です。また、上限は5年となります。",IF(入力シート!H52="据置2年","※元金支払の猶予期間です。最短でも6月以上の期間が必要です。また、上限は2年となります。",IF(入力シート!H52="据置1年6か月","※元金支払の猶予期間です。最短でも6月以上の期間が必要です。また、上限は1年6か月となります。","")))</f>
        <v/>
      </c>
      <c r="J42" s="329"/>
      <c r="K42" s="329"/>
      <c r="L42" s="329"/>
      <c r="M42" s="329"/>
      <c r="N42" s="329"/>
      <c r="O42" s="330"/>
    </row>
    <row r="43" spans="1:15" s="108" customFormat="1" ht="27.2" customHeight="1" x14ac:dyDescent="0.15">
      <c r="A43" s="387"/>
      <c r="B43" s="307" t="s">
        <v>134</v>
      </c>
      <c r="C43" s="308"/>
      <c r="D43" s="309"/>
      <c r="E43" s="298" t="str">
        <f>IF(入力シート!G56="医保0","■保証人不要制度　※保証人に代えて貸付利率に0.15%を上乗せ",IF(入力シート!G56="医保1","□保証人不要制度　※保証人に代えて貸付利率に0.15%を上乗せ",IF(入力シート!G56="福保0","■保証人不要制度　※保証人に代えて貸付利率に0.05%を上乗せ",IF(入力シート!G56="福保1","□保証人不要制度　※保証人に代えて貸付利率に0.05%を上乗せ","□保証人不要制度　※保証人に代えて貸付利率に医療貸付は0.15％、福祉貸付は0.05%を上乗せ"))))</f>
        <v>□保証人不要制度　※保証人に代えて貸付利率に医療貸付は0.15％、福祉貸付は0.05%を上乗せ</v>
      </c>
      <c r="F43" s="299"/>
      <c r="G43" s="299"/>
      <c r="H43" s="299"/>
      <c r="I43" s="299"/>
      <c r="J43" s="299"/>
      <c r="K43" s="299"/>
      <c r="L43" s="299"/>
      <c r="M43" s="299"/>
      <c r="N43" s="299"/>
      <c r="O43" s="300"/>
    </row>
    <row r="44" spans="1:15" s="108" customFormat="1" ht="27.2" customHeight="1" x14ac:dyDescent="0.15">
      <c r="A44" s="387"/>
      <c r="B44" s="310"/>
      <c r="C44" s="311"/>
      <c r="D44" s="312"/>
      <c r="E44" s="301" t="str">
        <f>IF(入力シート!D56="個人の連帯保証人1名","■個人の連帯保証１名　※「連帯保証人承諾書」を提出してください","□個人の連帯保証１名　※「連帯保証人承諾書」を提出してください")</f>
        <v>□個人の連帯保証１名　※「連帯保証人承諾書」を提出してください</v>
      </c>
      <c r="F44" s="302"/>
      <c r="G44" s="302"/>
      <c r="H44" s="302"/>
      <c r="I44" s="302"/>
      <c r="J44" s="302"/>
      <c r="K44" s="302"/>
      <c r="L44" s="302"/>
      <c r="M44" s="302"/>
      <c r="N44" s="302"/>
      <c r="O44" s="303"/>
    </row>
    <row r="45" spans="1:15" s="108" customFormat="1" ht="72.75" customHeight="1" x14ac:dyDescent="0.15">
      <c r="A45" s="388"/>
      <c r="B45" s="313"/>
      <c r="C45" s="314"/>
      <c r="D45" s="315"/>
      <c r="E45" s="304" t="s">
        <v>112</v>
      </c>
      <c r="F45" s="305"/>
      <c r="G45" s="305"/>
      <c r="H45" s="305"/>
      <c r="I45" s="305"/>
      <c r="J45" s="305"/>
      <c r="K45" s="305"/>
      <c r="L45" s="305"/>
      <c r="M45" s="305"/>
      <c r="N45" s="305"/>
      <c r="O45" s="306"/>
    </row>
    <row r="46" spans="1:15" s="108" customFormat="1" ht="3.6" customHeight="1" x14ac:dyDescent="0.15">
      <c r="A46" s="111"/>
      <c r="B46" s="112"/>
      <c r="C46" s="112"/>
      <c r="D46" s="112"/>
      <c r="E46" s="112"/>
      <c r="F46" s="112"/>
      <c r="G46" s="112"/>
      <c r="H46" s="112"/>
      <c r="I46" s="112"/>
      <c r="J46" s="112"/>
      <c r="K46" s="112"/>
      <c r="L46" s="112"/>
      <c r="M46" s="112"/>
      <c r="N46" s="112"/>
      <c r="O46" s="112"/>
    </row>
    <row r="47" spans="1:15" s="108" customFormat="1" ht="25.5" customHeight="1" x14ac:dyDescent="0.15">
      <c r="A47" s="331" t="s">
        <v>2</v>
      </c>
      <c r="B47" s="332"/>
      <c r="C47" s="333"/>
      <c r="D47" s="334" t="s">
        <v>6</v>
      </c>
      <c r="E47" s="335"/>
      <c r="F47" s="336"/>
      <c r="G47" s="337"/>
      <c r="H47" s="334" t="s">
        <v>1</v>
      </c>
      <c r="I47" s="335"/>
      <c r="J47" s="336"/>
      <c r="K47" s="338"/>
      <c r="L47" s="338"/>
      <c r="M47" s="339"/>
      <c r="N47" s="112"/>
      <c r="O47" s="112"/>
    </row>
    <row r="48" spans="1:15" x14ac:dyDescent="0.15"/>
    <row r="49" x14ac:dyDescent="0.15"/>
    <row r="50" x14ac:dyDescent="0.15"/>
  </sheetData>
  <sheetProtection algorithmName="SHA-512" hashValue="07Lstmqv0i2TNtY2mHfrufy2er09a33auXv+bBiswbfB7YHSrXmTMd27ZeKw8sI3d/+ETLeDXzwbaWrGEg2DOw==" saltValue="ciMtxJlbl/C9z99ylV5Mig==" spinCount="100000" sheet="1" formatCells="0" formatColumns="0" formatRows="0"/>
  <mergeCells count="83">
    <mergeCell ref="A14:A45"/>
    <mergeCell ref="B15:E17"/>
    <mergeCell ref="G15:O15"/>
    <mergeCell ref="B18:E18"/>
    <mergeCell ref="F18:G18"/>
    <mergeCell ref="H18:I18"/>
    <mergeCell ref="B21:E24"/>
    <mergeCell ref="G21:O21"/>
    <mergeCell ref="F23:O24"/>
    <mergeCell ref="F25:O25"/>
    <mergeCell ref="J18:K18"/>
    <mergeCell ref="L18:M18"/>
    <mergeCell ref="N18:O18"/>
    <mergeCell ref="B26:O26"/>
    <mergeCell ref="F28:I28"/>
    <mergeCell ref="L28:O28"/>
    <mergeCell ref="O19:O20"/>
    <mergeCell ref="B25:E25"/>
    <mergeCell ref="B19:B20"/>
    <mergeCell ref="C19:E20"/>
    <mergeCell ref="G19:I19"/>
    <mergeCell ref="J19:K20"/>
    <mergeCell ref="F20:I20"/>
    <mergeCell ref="F29:I29"/>
    <mergeCell ref="L29:O29"/>
    <mergeCell ref="B28:E28"/>
    <mergeCell ref="B29:E29"/>
    <mergeCell ref="B30:O30"/>
    <mergeCell ref="N35:O36"/>
    <mergeCell ref="E36:I36"/>
    <mergeCell ref="J36:K36"/>
    <mergeCell ref="L36:M36"/>
    <mergeCell ref="B35:D35"/>
    <mergeCell ref="B36:D36"/>
    <mergeCell ref="A47:C47"/>
    <mergeCell ref="D47:E47"/>
    <mergeCell ref="F47:G47"/>
    <mergeCell ref="H47:I47"/>
    <mergeCell ref="J47:M47"/>
    <mergeCell ref="E43:O43"/>
    <mergeCell ref="E44:O44"/>
    <mergeCell ref="E45:O45"/>
    <mergeCell ref="B43:D45"/>
    <mergeCell ref="B41:D41"/>
    <mergeCell ref="B42:D42"/>
    <mergeCell ref="E41:F41"/>
    <mergeCell ref="G41:H41"/>
    <mergeCell ref="I41:O41"/>
    <mergeCell ref="E42:F42"/>
    <mergeCell ref="G42:H42"/>
    <mergeCell ref="I42:O42"/>
    <mergeCell ref="A3:L3"/>
    <mergeCell ref="M3:O3"/>
    <mergeCell ref="M4:O11"/>
    <mergeCell ref="K39:L39"/>
    <mergeCell ref="M39:M40"/>
    <mergeCell ref="N39:O39"/>
    <mergeCell ref="E40:L40"/>
    <mergeCell ref="B12:L12"/>
    <mergeCell ref="B39:D39"/>
    <mergeCell ref="B40:D40"/>
    <mergeCell ref="B38:O38"/>
    <mergeCell ref="E39:H39"/>
    <mergeCell ref="I39:J39"/>
    <mergeCell ref="N40:O40"/>
    <mergeCell ref="B34:O34"/>
    <mergeCell ref="E35:M35"/>
    <mergeCell ref="N37:O37"/>
    <mergeCell ref="L37:M37"/>
    <mergeCell ref="E37:K37"/>
    <mergeCell ref="M1:O1"/>
    <mergeCell ref="A10:A11"/>
    <mergeCell ref="B33:H33"/>
    <mergeCell ref="I33:O33"/>
    <mergeCell ref="B27:O27"/>
    <mergeCell ref="A7:A9"/>
    <mergeCell ref="B7:L9"/>
    <mergeCell ref="B10:L11"/>
    <mergeCell ref="F16:O17"/>
    <mergeCell ref="F22:O22"/>
    <mergeCell ref="L19:M20"/>
    <mergeCell ref="N19:N20"/>
    <mergeCell ref="B31:O32"/>
  </mergeCells>
  <phoneticPr fontId="21"/>
  <printOptions horizontalCentered="1"/>
  <pageMargins left="0.70866141732283472" right="0.70866141732283472" top="0.74803149606299213" bottom="0.74803149606299213" header="0.31496062992125984" footer="0.31496062992125984"/>
  <pageSetup paperSize="9" scale="8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72ADD-593C-43DF-A162-EA643D26D912}">
  <sheetPr codeName="Sheet9">
    <pageSetUpPr fitToPage="1"/>
  </sheetPr>
  <dimension ref="A1:Y208"/>
  <sheetViews>
    <sheetView view="pageBreakPreview" zoomScale="70" zoomScaleNormal="100" zoomScaleSheetLayoutView="70" workbookViewId="0">
      <pane ySplit="4" topLeftCell="A5" activePane="bottomLeft" state="frozen"/>
      <selection pane="bottomLeft"/>
    </sheetView>
  </sheetViews>
  <sheetFormatPr defaultColWidth="0" defaultRowHeight="17.25" zeroHeight="1" x14ac:dyDescent="0.15"/>
  <cols>
    <col min="1" max="1" width="1.25" style="7" customWidth="1"/>
    <col min="2" max="2" width="7.625" style="7" customWidth="1"/>
    <col min="3" max="4" width="7.625" style="8" customWidth="1"/>
    <col min="5" max="17" width="7.625" style="7" customWidth="1"/>
    <col min="18" max="24" width="9" style="151" customWidth="1"/>
    <col min="25" max="25" width="0" style="7" hidden="1" customWidth="1"/>
    <col min="26" max="16384" width="9" style="7" hidden="1"/>
  </cols>
  <sheetData>
    <row r="1" spans="2:18" ht="25.15" customHeight="1" x14ac:dyDescent="0.15">
      <c r="M1" s="473" t="s">
        <v>14</v>
      </c>
      <c r="N1" s="474"/>
      <c r="O1" s="474"/>
      <c r="P1" s="474"/>
      <c r="Q1" s="475"/>
    </row>
    <row r="2" spans="2:18" ht="9.9499999999999993" customHeight="1" x14ac:dyDescent="0.15">
      <c r="M2" s="6"/>
      <c r="N2" s="6"/>
      <c r="O2" s="6"/>
      <c r="P2" s="6"/>
      <c r="Q2" s="6"/>
    </row>
    <row r="3" spans="2:18" ht="18.75" x14ac:dyDescent="0.15">
      <c r="B3" s="476" t="str">
        <f>IF(入力シート!$D$41="済",作業リスト!T2,IF(入力シート!$D$41="未",作業リスト!T6,作業リスト!T4))</f>
        <v>★先に「入力シート」の「ベースアップ評価料・処遇改善加算の届出」を選択してください。</v>
      </c>
      <c r="C3" s="476"/>
      <c r="D3" s="476"/>
      <c r="E3" s="476"/>
      <c r="F3" s="476"/>
      <c r="G3" s="476"/>
      <c r="H3" s="476"/>
      <c r="I3" s="476"/>
      <c r="J3" s="476"/>
      <c r="K3" s="476"/>
      <c r="L3" s="476"/>
      <c r="M3" s="476"/>
      <c r="N3" s="476"/>
      <c r="O3" s="476"/>
      <c r="P3" s="476"/>
      <c r="Q3" s="476"/>
    </row>
    <row r="4" spans="2:18" ht="9.9499999999999993" customHeight="1" x14ac:dyDescent="0.15">
      <c r="B4" s="77"/>
      <c r="C4" s="77"/>
      <c r="D4" s="77"/>
      <c r="E4" s="77"/>
      <c r="F4" s="77"/>
      <c r="G4" s="77"/>
      <c r="H4" s="77"/>
      <c r="I4" s="77"/>
      <c r="J4" s="77"/>
      <c r="K4" s="77"/>
      <c r="L4" s="77"/>
      <c r="M4" s="77"/>
      <c r="N4" s="77"/>
      <c r="O4" s="77"/>
      <c r="P4" s="77"/>
      <c r="Q4" s="77"/>
    </row>
    <row r="5" spans="2:18" ht="54.95" customHeight="1" x14ac:dyDescent="0.15">
      <c r="B5" s="477" t="s">
        <v>448</v>
      </c>
      <c r="C5" s="477"/>
      <c r="D5" s="477"/>
      <c r="E5" s="477"/>
      <c r="F5" s="477"/>
      <c r="G5" s="477"/>
      <c r="H5" s="477"/>
      <c r="I5" s="477"/>
      <c r="J5" s="477"/>
      <c r="K5" s="477"/>
      <c r="L5" s="477"/>
      <c r="M5" s="477"/>
      <c r="N5" s="477"/>
      <c r="O5" s="477"/>
      <c r="P5" s="477"/>
      <c r="Q5" s="477"/>
    </row>
    <row r="6" spans="2:18" ht="7.5" customHeight="1" x14ac:dyDescent="0.15"/>
    <row r="7" spans="2:18" ht="35.1" customHeight="1" x14ac:dyDescent="0.15">
      <c r="B7" s="478" t="s">
        <v>431</v>
      </c>
      <c r="C7" s="478"/>
      <c r="D7" s="478"/>
      <c r="E7" s="478"/>
      <c r="F7" s="478"/>
      <c r="G7" s="478"/>
      <c r="H7" s="478"/>
      <c r="I7" s="478"/>
      <c r="J7" s="478"/>
      <c r="K7" s="478"/>
      <c r="L7" s="478"/>
      <c r="M7" s="478"/>
      <c r="N7" s="478"/>
      <c r="O7" s="478"/>
      <c r="P7" s="478"/>
      <c r="Q7" s="478"/>
    </row>
    <row r="8" spans="2:18" ht="35.1" customHeight="1" x14ac:dyDescent="0.15">
      <c r="B8" s="478"/>
      <c r="C8" s="478"/>
      <c r="D8" s="478"/>
      <c r="E8" s="478"/>
      <c r="F8" s="478"/>
      <c r="G8" s="478"/>
      <c r="H8" s="478"/>
      <c r="I8" s="478"/>
      <c r="J8" s="478"/>
      <c r="K8" s="478"/>
      <c r="L8" s="478"/>
      <c r="M8" s="478"/>
      <c r="N8" s="478"/>
      <c r="O8" s="478"/>
      <c r="P8" s="478"/>
      <c r="Q8" s="478"/>
    </row>
    <row r="9" spans="2:18" ht="7.5" customHeight="1" thickBot="1" x14ac:dyDescent="0.2"/>
    <row r="10" spans="2:18" ht="45" customHeight="1" thickBot="1" x14ac:dyDescent="0.2">
      <c r="B10" s="447" t="s">
        <v>434</v>
      </c>
      <c r="C10" s="448"/>
      <c r="D10" s="449" t="s">
        <v>486</v>
      </c>
      <c r="E10" s="449"/>
      <c r="F10" s="449"/>
      <c r="G10" s="449"/>
      <c r="H10" s="449"/>
      <c r="I10" s="449"/>
      <c r="J10" s="449"/>
      <c r="K10" s="449"/>
      <c r="L10" s="449"/>
      <c r="M10" s="449"/>
      <c r="N10" s="449"/>
      <c r="O10" s="449"/>
      <c r="P10" s="449"/>
      <c r="Q10" s="450"/>
    </row>
    <row r="11" spans="2:18" ht="63.6" customHeight="1" x14ac:dyDescent="0.15">
      <c r="B11" s="483" t="s">
        <v>443</v>
      </c>
      <c r="C11" s="483"/>
      <c r="D11" s="483"/>
      <c r="E11" s="483"/>
      <c r="F11" s="483"/>
      <c r="G11" s="483"/>
      <c r="H11" s="483"/>
      <c r="I11" s="483"/>
      <c r="J11" s="483"/>
      <c r="K11" s="483"/>
      <c r="L11" s="483"/>
      <c r="M11" s="483"/>
      <c r="N11" s="483"/>
      <c r="O11" s="483"/>
      <c r="P11" s="483"/>
      <c r="Q11" s="483"/>
    </row>
    <row r="12" spans="2:18" ht="5.25" customHeight="1" x14ac:dyDescent="0.15">
      <c r="C12" s="9"/>
      <c r="D12" s="9"/>
    </row>
    <row r="13" spans="2:18" ht="27.75" customHeight="1" x14ac:dyDescent="0.15">
      <c r="B13" s="479" t="s">
        <v>319</v>
      </c>
      <c r="C13" s="480"/>
      <c r="D13" s="481"/>
      <c r="E13" s="482"/>
      <c r="R13" s="151" t="s">
        <v>392</v>
      </c>
    </row>
    <row r="14" spans="2:18" ht="10.5" customHeight="1" x14ac:dyDescent="0.15">
      <c r="C14" s="9"/>
      <c r="D14" s="9"/>
    </row>
    <row r="15" spans="2:18" x14ac:dyDescent="0.15">
      <c r="C15" s="9"/>
      <c r="D15" s="9"/>
      <c r="L15" s="484"/>
      <c r="M15" s="484"/>
      <c r="N15" s="484"/>
      <c r="P15" s="147" t="s">
        <v>306</v>
      </c>
    </row>
    <row r="16" spans="2:18" ht="50.1" customHeight="1" x14ac:dyDescent="0.15">
      <c r="B16" s="485" t="s">
        <v>482</v>
      </c>
      <c r="C16" s="485"/>
      <c r="D16" s="485"/>
      <c r="E16" s="485"/>
      <c r="F16" s="453" t="s">
        <v>304</v>
      </c>
      <c r="G16" s="454"/>
      <c r="H16" s="454"/>
      <c r="I16" s="454"/>
      <c r="J16" s="453" t="s">
        <v>305</v>
      </c>
      <c r="K16" s="454"/>
      <c r="L16" s="454"/>
      <c r="M16" s="454"/>
      <c r="N16" s="486" t="s">
        <v>307</v>
      </c>
      <c r="O16" s="487"/>
      <c r="P16" s="488"/>
    </row>
    <row r="17" spans="2:18" ht="25.5" customHeight="1" x14ac:dyDescent="0.15">
      <c r="B17" s="485"/>
      <c r="C17" s="485"/>
      <c r="D17" s="485"/>
      <c r="E17" s="485"/>
      <c r="F17" s="453" t="s">
        <v>300</v>
      </c>
      <c r="G17" s="454"/>
      <c r="H17" s="453" t="s">
        <v>301</v>
      </c>
      <c r="I17" s="454"/>
      <c r="J17" s="453" t="s">
        <v>302</v>
      </c>
      <c r="K17" s="454"/>
      <c r="L17" s="453" t="s">
        <v>303</v>
      </c>
      <c r="M17" s="454"/>
      <c r="N17" s="489"/>
      <c r="O17" s="490"/>
      <c r="P17" s="491"/>
    </row>
    <row r="18" spans="2:18" ht="21.4" customHeight="1" x14ac:dyDescent="0.15">
      <c r="B18" s="433" t="s">
        <v>451</v>
      </c>
      <c r="C18" s="434"/>
      <c r="D18" s="434"/>
      <c r="E18" s="435"/>
      <c r="F18" s="431"/>
      <c r="G18" s="432"/>
      <c r="H18" s="431"/>
      <c r="I18" s="432"/>
      <c r="J18" s="431"/>
      <c r="K18" s="432"/>
      <c r="L18" s="431"/>
      <c r="M18" s="432"/>
      <c r="N18" s="455" t="str">
        <f>IF(F18="","",(F18+H18)-(J18+L18))</f>
        <v/>
      </c>
      <c r="O18" s="456"/>
      <c r="P18" s="456"/>
      <c r="R18" s="151" t="s">
        <v>444</v>
      </c>
    </row>
    <row r="19" spans="2:18" ht="21.4" customHeight="1" x14ac:dyDescent="0.15">
      <c r="B19" s="436" t="s">
        <v>313</v>
      </c>
      <c r="C19" s="437"/>
      <c r="D19" s="437"/>
      <c r="E19" s="438"/>
      <c r="F19" s="431"/>
      <c r="G19" s="432"/>
      <c r="H19" s="431"/>
      <c r="I19" s="432"/>
      <c r="J19" s="431"/>
      <c r="K19" s="432"/>
      <c r="L19" s="431"/>
      <c r="M19" s="432"/>
      <c r="N19" s="455" t="str">
        <f>IF(F19="","",(F19+H19)-(J19+L19))</f>
        <v/>
      </c>
      <c r="O19" s="456"/>
      <c r="P19" s="456"/>
    </row>
    <row r="20" spans="2:18" ht="21.4" customHeight="1" thickBot="1" x14ac:dyDescent="0.2">
      <c r="B20" s="439" t="s">
        <v>314</v>
      </c>
      <c r="C20" s="440"/>
      <c r="D20" s="440"/>
      <c r="E20" s="441"/>
      <c r="F20" s="455" t="str">
        <f>IF(F18="","",F18-F19)</f>
        <v/>
      </c>
      <c r="G20" s="456"/>
      <c r="H20" s="455" t="str">
        <f t="shared" ref="H20" si="0">IF(H18="","",H18-H19)</f>
        <v/>
      </c>
      <c r="I20" s="456"/>
      <c r="J20" s="455" t="str">
        <f t="shared" ref="J20" si="1">IF(J18="","",J18-J19)</f>
        <v/>
      </c>
      <c r="K20" s="456"/>
      <c r="L20" s="455" t="str">
        <f t="shared" ref="L20" si="2">IF(L18="","",L18-L19)</f>
        <v/>
      </c>
      <c r="M20" s="456"/>
      <c r="N20" s="471" t="str">
        <f>IF(N18="","",N18-N19)</f>
        <v/>
      </c>
      <c r="O20" s="472"/>
      <c r="P20" s="472"/>
    </row>
    <row r="21" spans="2:18" ht="25.5" customHeight="1" thickBot="1" x14ac:dyDescent="0.2">
      <c r="C21" s="9"/>
      <c r="D21" s="9"/>
      <c r="E21" s="10"/>
      <c r="F21" s="10"/>
      <c r="G21" s="10"/>
      <c r="H21" s="11"/>
      <c r="I21" s="11"/>
      <c r="J21" s="11"/>
      <c r="K21" s="11"/>
      <c r="L21" s="11"/>
      <c r="M21" s="150" t="s">
        <v>308</v>
      </c>
      <c r="N21" s="468" t="str">
        <f>IF(N20="","",IF(N20&lt;0,"要件クリア","要件未達成"))</f>
        <v/>
      </c>
      <c r="O21" s="469"/>
      <c r="P21" s="470"/>
    </row>
    <row r="22" spans="2:18" ht="10.5" customHeight="1" x14ac:dyDescent="0.15">
      <c r="C22" s="9"/>
      <c r="D22" s="9"/>
      <c r="E22" s="10"/>
      <c r="F22" s="10"/>
      <c r="G22" s="10"/>
      <c r="H22" s="11"/>
      <c r="I22" s="11"/>
      <c r="J22" s="11"/>
      <c r="K22" s="11"/>
      <c r="L22" s="11"/>
      <c r="M22" s="11"/>
      <c r="N22" s="11"/>
      <c r="O22" s="12"/>
      <c r="P22" s="12"/>
    </row>
    <row r="23" spans="2:18" x14ac:dyDescent="0.15">
      <c r="B23" s="151" t="s">
        <v>436</v>
      </c>
      <c r="C23" s="9"/>
      <c r="D23" s="9"/>
      <c r="L23" s="149"/>
      <c r="M23" s="149"/>
      <c r="N23" s="149"/>
      <c r="P23" s="147" t="s">
        <v>306</v>
      </c>
    </row>
    <row r="24" spans="2:18" ht="50.1" customHeight="1" x14ac:dyDescent="0.15">
      <c r="B24" s="452" t="s">
        <v>487</v>
      </c>
      <c r="C24" s="452"/>
      <c r="D24" s="452"/>
      <c r="E24" s="452"/>
      <c r="F24" s="453" t="s">
        <v>304</v>
      </c>
      <c r="G24" s="454"/>
      <c r="H24" s="454"/>
      <c r="I24" s="454"/>
      <c r="J24" s="453" t="s">
        <v>305</v>
      </c>
      <c r="K24" s="454"/>
      <c r="L24" s="454"/>
      <c r="M24" s="454"/>
      <c r="N24" s="486" t="s">
        <v>307</v>
      </c>
      <c r="O24" s="487"/>
      <c r="P24" s="488"/>
    </row>
    <row r="25" spans="2:18" ht="25.5" customHeight="1" x14ac:dyDescent="0.15">
      <c r="B25" s="452"/>
      <c r="C25" s="452"/>
      <c r="D25" s="452"/>
      <c r="E25" s="452"/>
      <c r="F25" s="453" t="s">
        <v>300</v>
      </c>
      <c r="G25" s="454"/>
      <c r="H25" s="453" t="s">
        <v>301</v>
      </c>
      <c r="I25" s="454"/>
      <c r="J25" s="453" t="s">
        <v>302</v>
      </c>
      <c r="K25" s="454"/>
      <c r="L25" s="453" t="s">
        <v>303</v>
      </c>
      <c r="M25" s="454"/>
      <c r="N25" s="489"/>
      <c r="O25" s="490"/>
      <c r="P25" s="491"/>
    </row>
    <row r="26" spans="2:18" ht="21.4" customHeight="1" x14ac:dyDescent="0.15">
      <c r="B26" s="433" t="s">
        <v>489</v>
      </c>
      <c r="C26" s="434"/>
      <c r="D26" s="434"/>
      <c r="E26" s="435"/>
      <c r="F26" s="431"/>
      <c r="G26" s="432"/>
      <c r="H26" s="431"/>
      <c r="I26" s="432"/>
      <c r="J26" s="431"/>
      <c r="K26" s="432"/>
      <c r="L26" s="431"/>
      <c r="M26" s="432"/>
      <c r="N26" s="455" t="str">
        <f>IF(F26="","",(F26+H26)-(J26+L26))</f>
        <v/>
      </c>
      <c r="O26" s="456"/>
      <c r="P26" s="456"/>
      <c r="R26" s="151" t="s">
        <v>437</v>
      </c>
    </row>
    <row r="27" spans="2:18" ht="21.4" customHeight="1" thickBot="1" x14ac:dyDescent="0.2">
      <c r="B27" s="433" t="s">
        <v>488</v>
      </c>
      <c r="C27" s="434"/>
      <c r="D27" s="434"/>
      <c r="E27" s="435"/>
      <c r="F27" s="431"/>
      <c r="G27" s="432"/>
      <c r="H27" s="431"/>
      <c r="I27" s="432"/>
      <c r="J27" s="431"/>
      <c r="K27" s="432"/>
      <c r="L27" s="431"/>
      <c r="M27" s="432"/>
      <c r="N27" s="455" t="str">
        <f>IF(F27="","",(F27+H27)-(J27+L27))</f>
        <v/>
      </c>
      <c r="O27" s="456"/>
      <c r="P27" s="456"/>
      <c r="R27" s="151" t="s">
        <v>437</v>
      </c>
    </row>
    <row r="28" spans="2:18" ht="25.5" customHeight="1" thickBot="1" x14ac:dyDescent="0.2">
      <c r="C28" s="9"/>
      <c r="D28" s="9"/>
      <c r="E28" s="10"/>
      <c r="F28" s="10"/>
      <c r="G28" s="10"/>
      <c r="H28" s="11"/>
      <c r="I28" s="11"/>
      <c r="J28" s="11"/>
      <c r="K28" s="11"/>
      <c r="L28" s="11"/>
      <c r="M28" s="150" t="s">
        <v>308</v>
      </c>
      <c r="N28" s="468" t="str">
        <f>IF(AND(N26="",N27=""),"",IF(OR(N26&lt;0,N27&lt;0),"要件クリア","融資対象外"))</f>
        <v/>
      </c>
      <c r="O28" s="469"/>
      <c r="P28" s="470"/>
    </row>
    <row r="29" spans="2:18" ht="10.5" customHeight="1" thickBot="1" x14ac:dyDescent="0.2">
      <c r="C29" s="9"/>
      <c r="D29" s="9"/>
      <c r="E29" s="10"/>
      <c r="F29" s="10"/>
      <c r="G29" s="10"/>
      <c r="H29" s="11"/>
      <c r="I29" s="11"/>
      <c r="J29" s="11"/>
      <c r="K29" s="11"/>
      <c r="L29" s="11"/>
      <c r="M29" s="11"/>
      <c r="N29" s="11"/>
      <c r="O29" s="12"/>
      <c r="P29" s="12"/>
    </row>
    <row r="30" spans="2:18" ht="45" customHeight="1" thickBot="1" x14ac:dyDescent="0.2">
      <c r="B30" s="447" t="s">
        <v>322</v>
      </c>
      <c r="C30" s="448"/>
      <c r="D30" s="449" t="s">
        <v>326</v>
      </c>
      <c r="E30" s="449"/>
      <c r="F30" s="449"/>
      <c r="G30" s="449"/>
      <c r="H30" s="449"/>
      <c r="I30" s="449"/>
      <c r="J30" s="449"/>
      <c r="K30" s="449"/>
      <c r="L30" s="449"/>
      <c r="M30" s="449"/>
      <c r="N30" s="449"/>
      <c r="O30" s="449"/>
      <c r="P30" s="449"/>
      <c r="Q30" s="450"/>
    </row>
    <row r="31" spans="2:18" ht="45" customHeight="1" x14ac:dyDescent="0.15">
      <c r="B31" s="451" t="s">
        <v>432</v>
      </c>
      <c r="C31" s="451"/>
      <c r="D31" s="451"/>
      <c r="E31" s="451"/>
      <c r="F31" s="451"/>
      <c r="G31" s="451"/>
      <c r="H31" s="451"/>
      <c r="I31" s="451"/>
      <c r="J31" s="451"/>
      <c r="K31" s="451"/>
      <c r="L31" s="451"/>
      <c r="M31" s="451"/>
      <c r="N31" s="451"/>
      <c r="O31" s="451"/>
      <c r="P31" s="451"/>
      <c r="Q31" s="451"/>
    </row>
    <row r="32" spans="2:18" ht="24.75" customHeight="1" x14ac:dyDescent="0.15">
      <c r="B32" s="175"/>
      <c r="C32" s="175"/>
      <c r="D32" s="175"/>
      <c r="E32" s="175"/>
      <c r="F32" s="175"/>
      <c r="G32" s="175"/>
      <c r="H32" s="157" t="s">
        <v>118</v>
      </c>
      <c r="I32" s="175"/>
      <c r="J32" s="175"/>
      <c r="K32" s="175"/>
      <c r="L32" s="175"/>
      <c r="M32" s="175"/>
      <c r="N32" s="175"/>
      <c r="O32" s="175"/>
      <c r="P32" s="175"/>
      <c r="Q32" s="175"/>
    </row>
    <row r="33" spans="2:18" ht="22.5" customHeight="1" x14ac:dyDescent="0.15">
      <c r="B33" s="442" t="s">
        <v>452</v>
      </c>
      <c r="C33" s="443"/>
      <c r="D33" s="443"/>
      <c r="E33" s="444"/>
      <c r="F33" s="445">
        <f>F18</f>
        <v>0</v>
      </c>
      <c r="G33" s="446"/>
      <c r="H33" s="446"/>
      <c r="I33" s="176"/>
      <c r="L33" s="147"/>
      <c r="M33" s="147"/>
      <c r="N33" s="147"/>
      <c r="P33" s="147"/>
      <c r="R33" s="151" t="s">
        <v>438</v>
      </c>
    </row>
    <row r="34" spans="2:18" ht="24" customHeight="1" x14ac:dyDescent="0.15">
      <c r="B34" s="513" t="s">
        <v>328</v>
      </c>
      <c r="C34" s="514"/>
      <c r="D34" s="514"/>
      <c r="E34" s="515"/>
      <c r="F34" s="516" t="str">
        <f>IF(N21="","",IF(COUNTIF(入力シート!D35,"*福祉貸付*")=1,"福祉貸付対象施設",入力シート!D36))</f>
        <v/>
      </c>
      <c r="G34" s="517"/>
      <c r="H34" s="517"/>
      <c r="I34" s="78"/>
      <c r="J34" s="78"/>
      <c r="K34" s="78"/>
      <c r="L34" s="78"/>
      <c r="M34" s="78"/>
      <c r="N34" s="78"/>
      <c r="O34" s="78"/>
      <c r="P34" s="78"/>
      <c r="Q34" s="78"/>
      <c r="R34" s="161" t="s">
        <v>337</v>
      </c>
    </row>
    <row r="35" spans="2:18" ht="24" customHeight="1" x14ac:dyDescent="0.15">
      <c r="B35" s="152"/>
      <c r="C35" s="153"/>
      <c r="D35" s="153"/>
      <c r="E35" s="78"/>
      <c r="F35" s="78"/>
      <c r="G35" s="78"/>
      <c r="H35" s="78"/>
      <c r="I35" s="78"/>
      <c r="J35" s="78"/>
      <c r="K35" s="78"/>
      <c r="L35" s="78"/>
      <c r="M35" s="78"/>
      <c r="N35" s="78"/>
      <c r="O35" s="78"/>
      <c r="P35" s="78"/>
      <c r="Q35" s="78"/>
      <c r="R35" s="161"/>
    </row>
    <row r="36" spans="2:18" ht="24" customHeight="1" x14ac:dyDescent="0.15">
      <c r="B36" s="152" t="s">
        <v>435</v>
      </c>
      <c r="C36" s="153"/>
      <c r="D36" s="153"/>
      <c r="E36" s="78"/>
      <c r="F36" s="78"/>
      <c r="G36" s="78"/>
      <c r="H36" s="78"/>
      <c r="I36" s="78"/>
      <c r="J36" s="78"/>
      <c r="K36" s="78"/>
      <c r="L36" s="78"/>
      <c r="M36" s="78"/>
      <c r="N36" s="78"/>
      <c r="O36" s="78"/>
      <c r="P36" s="78"/>
      <c r="Q36" s="78"/>
      <c r="R36" s="161"/>
    </row>
    <row r="37" spans="2:18" ht="25.5" customHeight="1" x14ac:dyDescent="0.15">
      <c r="B37" s="152"/>
      <c r="C37" s="152"/>
      <c r="D37" s="152"/>
      <c r="E37" s="152"/>
      <c r="F37" s="152"/>
      <c r="G37" s="152"/>
      <c r="H37" s="157" t="s">
        <v>417</v>
      </c>
      <c r="I37" s="78"/>
      <c r="J37" s="152" t="s">
        <v>327</v>
      </c>
      <c r="K37" s="78"/>
      <c r="L37" s="78"/>
      <c r="M37" s="78"/>
      <c r="N37" s="78"/>
      <c r="O37" s="78"/>
      <c r="P37" s="157" t="s">
        <v>417</v>
      </c>
      <c r="Q37" s="78"/>
    </row>
    <row r="38" spans="2:18" ht="24" customHeight="1" x14ac:dyDescent="0.15">
      <c r="B38" s="466" t="s">
        <v>324</v>
      </c>
      <c r="C38" s="467"/>
      <c r="D38" s="467"/>
      <c r="E38" s="467"/>
      <c r="F38" s="464" t="str">
        <f>IF(F34="","",IF(F34="福祉貸付対象施設",VLOOKUP(F34,作業リスト!$R$2:$S$11,2,FALSE),ROUNDDOWN(VLOOKUP(F34,作業リスト!$R$2:$S$11,2,FALSE)/10000,-2)))</f>
        <v/>
      </c>
      <c r="G38" s="465"/>
      <c r="H38" s="465"/>
      <c r="I38" s="152"/>
      <c r="J38" s="466" t="s">
        <v>325</v>
      </c>
      <c r="K38" s="467"/>
      <c r="L38" s="467"/>
      <c r="M38" s="467"/>
      <c r="N38" s="464">
        <v>500</v>
      </c>
      <c r="O38" s="465"/>
      <c r="P38" s="465"/>
      <c r="Q38" s="152"/>
    </row>
    <row r="39" spans="2:18" ht="24" customHeight="1" x14ac:dyDescent="0.15">
      <c r="B39" s="153"/>
      <c r="C39" s="153"/>
      <c r="D39" s="153"/>
      <c r="E39" s="153"/>
      <c r="F39" s="153"/>
      <c r="G39" s="153"/>
      <c r="H39" s="153"/>
      <c r="I39" s="152"/>
      <c r="J39" s="466" t="s">
        <v>433</v>
      </c>
      <c r="K39" s="467"/>
      <c r="L39" s="467"/>
      <c r="M39" s="467"/>
      <c r="N39" s="464">
        <f>IF(F33="","",ROUNDDOWN((F33*2)/10000,-2))</f>
        <v>0</v>
      </c>
      <c r="O39" s="465"/>
      <c r="P39" s="465"/>
      <c r="Q39" s="152"/>
    </row>
    <row r="40" spans="2:18" ht="45" customHeight="1" x14ac:dyDescent="0.15">
      <c r="B40" s="152"/>
      <c r="C40" s="153"/>
      <c r="D40" s="153"/>
      <c r="E40" s="153"/>
      <c r="F40" s="154"/>
      <c r="G40" s="155"/>
      <c r="H40" s="155"/>
      <c r="I40" s="152"/>
      <c r="J40" s="152"/>
      <c r="K40" s="153"/>
      <c r="L40" s="153"/>
      <c r="M40" s="153"/>
      <c r="N40" s="154"/>
      <c r="O40" s="155"/>
      <c r="P40" s="178" t="s">
        <v>453</v>
      </c>
      <c r="Q40" s="152"/>
    </row>
    <row r="41" spans="2:18" ht="45" customHeight="1" x14ac:dyDescent="0.15">
      <c r="B41" s="152"/>
      <c r="C41" s="152"/>
      <c r="D41" s="152"/>
      <c r="E41" s="152"/>
      <c r="F41" s="152"/>
      <c r="G41" s="152"/>
      <c r="H41" s="152"/>
      <c r="I41" s="152"/>
      <c r="J41" s="152"/>
      <c r="K41" s="152"/>
      <c r="L41" s="156" t="s">
        <v>331</v>
      </c>
      <c r="M41" s="152"/>
      <c r="N41" s="152"/>
      <c r="O41" s="152"/>
      <c r="P41" s="152"/>
      <c r="Q41" s="152"/>
    </row>
    <row r="42" spans="2:18" ht="7.5" customHeight="1" thickBot="1" x14ac:dyDescent="0.2">
      <c r="B42" s="13"/>
      <c r="C42" s="13"/>
      <c r="D42" s="13"/>
      <c r="E42" s="13"/>
      <c r="F42" s="13"/>
      <c r="G42" s="13"/>
      <c r="H42" s="13"/>
      <c r="I42" s="13"/>
      <c r="J42" s="13"/>
      <c r="K42" s="492"/>
      <c r="L42" s="492"/>
      <c r="M42" s="148"/>
      <c r="N42" s="148"/>
      <c r="O42" s="148"/>
      <c r="P42" s="64"/>
      <c r="Q42" s="79"/>
    </row>
    <row r="43" spans="2:18" ht="23.1" customHeight="1" thickTop="1" thickBot="1" x14ac:dyDescent="0.2">
      <c r="B43" s="495" t="s">
        <v>119</v>
      </c>
      <c r="C43" s="496"/>
      <c r="D43" s="496"/>
      <c r="E43" s="496"/>
      <c r="F43" s="497"/>
      <c r="G43" s="13"/>
      <c r="H43" s="504" t="s">
        <v>110</v>
      </c>
      <c r="I43" s="505"/>
      <c r="J43" s="505"/>
      <c r="K43" s="505"/>
      <c r="L43" s="505"/>
      <c r="M43" s="505"/>
      <c r="N43" s="505"/>
      <c r="O43" s="505"/>
      <c r="P43" s="505"/>
      <c r="Q43" s="506"/>
    </row>
    <row r="44" spans="2:18" ht="24.95" customHeight="1" thickTop="1" thickBot="1" x14ac:dyDescent="0.2">
      <c r="B44" s="498"/>
      <c r="C44" s="499"/>
      <c r="D44" s="499"/>
      <c r="E44" s="499"/>
      <c r="F44" s="500"/>
      <c r="G44" s="11"/>
      <c r="H44" s="507" t="s">
        <v>396</v>
      </c>
      <c r="I44" s="508"/>
      <c r="J44" s="508"/>
      <c r="K44" s="508"/>
      <c r="L44" s="509"/>
      <c r="M44" s="507" t="s">
        <v>332</v>
      </c>
      <c r="N44" s="508"/>
      <c r="O44" s="508"/>
      <c r="P44" s="508"/>
      <c r="Q44" s="509"/>
    </row>
    <row r="45" spans="2:18" ht="59.25" customHeight="1" thickTop="1" thickBot="1" x14ac:dyDescent="0.2">
      <c r="B45" s="501"/>
      <c r="C45" s="502"/>
      <c r="D45" s="502"/>
      <c r="E45" s="502"/>
      <c r="F45" s="503"/>
      <c r="G45" s="13"/>
      <c r="H45" s="510" t="str">
        <f>IF(N21="","",IF(OR(N21="融資対象外",N28="融資対象外"),"融資対象外※上記要件をご確認ください","有担保のお申込みをご希望の場合は、事前にご連絡ください。"))</f>
        <v/>
      </c>
      <c r="I45" s="511"/>
      <c r="J45" s="511"/>
      <c r="K45" s="511"/>
      <c r="L45" s="512"/>
      <c r="M45" s="510" t="str">
        <f>IF(N21="","",IF(OR(N21="融資対象外",N28="融資対象外"),"融資対象外※上記要件をご確認ください",IF(F38="上限なし",MAX(N38:P39),MIN(MIN(F38:H39),MAX(N38:P39)))))</f>
        <v/>
      </c>
      <c r="N45" s="511"/>
      <c r="O45" s="511"/>
      <c r="P45" s="511"/>
      <c r="Q45" s="512"/>
    </row>
    <row r="46" spans="2:18" ht="40.5" customHeight="1" thickTop="1" thickBot="1" x14ac:dyDescent="0.2">
      <c r="B46" s="14"/>
      <c r="C46" s="14"/>
      <c r="D46" s="14"/>
      <c r="E46" s="14"/>
      <c r="F46" s="14"/>
      <c r="G46" s="14"/>
      <c r="H46" s="493"/>
      <c r="I46" s="494"/>
      <c r="J46" s="494"/>
      <c r="K46" s="494"/>
      <c r="L46" s="494"/>
      <c r="M46" s="494"/>
      <c r="N46" s="494"/>
      <c r="O46" s="494"/>
      <c r="P46" s="494"/>
      <c r="Q46" s="494"/>
    </row>
    <row r="47" spans="2:18" ht="22.5" customHeight="1" thickTop="1" x14ac:dyDescent="0.15">
      <c r="B47" s="137"/>
      <c r="C47" s="137"/>
      <c r="D47" s="137"/>
      <c r="E47" s="137"/>
      <c r="F47" s="137"/>
      <c r="G47" s="137"/>
      <c r="H47" s="137"/>
      <c r="I47" s="137"/>
      <c r="J47" s="137"/>
      <c r="K47" s="137"/>
      <c r="L47" s="63"/>
      <c r="M47" s="457" t="s">
        <v>95</v>
      </c>
      <c r="N47" s="458"/>
      <c r="O47" s="458"/>
      <c r="P47" s="458"/>
      <c r="Q47" s="459"/>
    </row>
    <row r="48" spans="2:18" ht="45" customHeight="1" thickBot="1" x14ac:dyDescent="0.2">
      <c r="B48" s="137"/>
      <c r="C48" s="137"/>
      <c r="D48" s="137"/>
      <c r="E48" s="137"/>
      <c r="F48" s="137"/>
      <c r="G48" s="137"/>
      <c r="H48" s="137"/>
      <c r="I48" s="137"/>
      <c r="J48" s="137"/>
      <c r="K48" s="137"/>
      <c r="L48" s="62"/>
      <c r="M48" s="460" t="str">
        <f>IF(入力シート!D45="","",入力シート!D45)</f>
        <v/>
      </c>
      <c r="N48" s="461"/>
      <c r="O48" s="461"/>
      <c r="P48" s="461"/>
      <c r="Q48" s="462"/>
      <c r="R48" s="166" t="s">
        <v>391</v>
      </c>
    </row>
    <row r="49" spans="2:24" ht="12.75" customHeight="1" thickTop="1" x14ac:dyDescent="0.15">
      <c r="B49" s="137"/>
      <c r="C49" s="137"/>
      <c r="D49" s="137"/>
      <c r="E49" s="137"/>
      <c r="F49" s="137"/>
      <c r="G49" s="137"/>
      <c r="H49" s="137"/>
      <c r="I49" s="137"/>
      <c r="J49" s="137"/>
      <c r="K49" s="137"/>
      <c r="L49" s="62"/>
      <c r="M49" s="160"/>
      <c r="N49" s="160"/>
      <c r="O49" s="160"/>
      <c r="P49" s="160"/>
      <c r="Q49" s="160"/>
    </row>
    <row r="50" spans="2:24" ht="41.25" customHeight="1" x14ac:dyDescent="0.15">
      <c r="B50" s="463" t="s">
        <v>439</v>
      </c>
      <c r="C50" s="463"/>
      <c r="D50" s="463"/>
      <c r="E50" s="463"/>
      <c r="F50" s="463"/>
      <c r="G50" s="463"/>
      <c r="H50" s="463"/>
      <c r="I50" s="463"/>
      <c r="J50" s="463"/>
      <c r="K50" s="463"/>
      <c r="L50" s="463"/>
      <c r="M50" s="463"/>
      <c r="N50" s="463"/>
      <c r="O50" s="463"/>
      <c r="P50" s="463"/>
      <c r="Q50" s="463"/>
    </row>
    <row r="51" spans="2:24" ht="88.5" customHeight="1" x14ac:dyDescent="0.15">
      <c r="B51" s="463" t="s">
        <v>440</v>
      </c>
      <c r="C51" s="463"/>
      <c r="D51" s="463"/>
      <c r="E51" s="463"/>
      <c r="F51" s="463"/>
      <c r="G51" s="463"/>
      <c r="H51" s="463"/>
      <c r="I51" s="463"/>
      <c r="J51" s="463"/>
      <c r="K51" s="463"/>
      <c r="L51" s="463"/>
      <c r="M51" s="463"/>
      <c r="N51" s="463"/>
      <c r="O51" s="463"/>
      <c r="P51" s="463"/>
      <c r="Q51" s="463"/>
    </row>
    <row r="52" spans="2:24" ht="20.100000000000001" customHeight="1" x14ac:dyDescent="0.15">
      <c r="R52" s="7"/>
      <c r="S52" s="7"/>
      <c r="T52" s="7"/>
      <c r="U52" s="7"/>
      <c r="V52" s="7"/>
      <c r="W52" s="7"/>
      <c r="X52" s="7"/>
    </row>
    <row r="53" spans="2:24" x14ac:dyDescent="0.15">
      <c r="R53" s="7"/>
      <c r="S53" s="7"/>
      <c r="T53" s="7"/>
      <c r="U53" s="7"/>
      <c r="V53" s="7"/>
      <c r="W53" s="7"/>
      <c r="X53" s="7"/>
    </row>
    <row r="54" spans="2:24" x14ac:dyDescent="0.15">
      <c r="R54" s="7"/>
      <c r="S54" s="7"/>
      <c r="T54" s="7"/>
      <c r="U54" s="7"/>
      <c r="V54" s="7"/>
      <c r="W54" s="7"/>
      <c r="X54" s="7"/>
    </row>
    <row r="55" spans="2:24" x14ac:dyDescent="0.15">
      <c r="R55" s="7"/>
      <c r="S55" s="7"/>
      <c r="T55" s="7"/>
      <c r="U55" s="7"/>
      <c r="V55" s="7"/>
      <c r="W55" s="7"/>
      <c r="X55" s="7"/>
    </row>
    <row r="56" spans="2:24" x14ac:dyDescent="0.15">
      <c r="R56" s="7"/>
      <c r="S56" s="7"/>
      <c r="T56" s="7"/>
      <c r="U56" s="7"/>
      <c r="V56" s="7"/>
      <c r="W56" s="7"/>
      <c r="X56" s="7"/>
    </row>
    <row r="57" spans="2:24" x14ac:dyDescent="0.15">
      <c r="R57" s="7"/>
      <c r="S57" s="7"/>
      <c r="T57" s="7"/>
      <c r="U57" s="7"/>
      <c r="V57" s="7"/>
      <c r="W57" s="7"/>
      <c r="X57" s="7"/>
    </row>
    <row r="58" spans="2:24" x14ac:dyDescent="0.15">
      <c r="R58" s="7"/>
      <c r="S58" s="7"/>
      <c r="T58" s="7"/>
      <c r="U58" s="7"/>
      <c r="V58" s="7"/>
      <c r="W58" s="7"/>
      <c r="X58" s="7"/>
    </row>
    <row r="59" spans="2:24" x14ac:dyDescent="0.15">
      <c r="R59" s="7"/>
      <c r="S59" s="7"/>
      <c r="T59" s="7"/>
      <c r="U59" s="7"/>
      <c r="V59" s="7"/>
      <c r="W59" s="7"/>
      <c r="X59" s="7"/>
    </row>
    <row r="60" spans="2:24" x14ac:dyDescent="0.15">
      <c r="R60" s="7"/>
      <c r="S60" s="7"/>
      <c r="T60" s="7"/>
      <c r="U60" s="7"/>
      <c r="V60" s="7"/>
      <c r="W60" s="7"/>
      <c r="X60" s="7"/>
    </row>
    <row r="61" spans="2:24" x14ac:dyDescent="0.15">
      <c r="R61" s="7"/>
      <c r="S61" s="7"/>
      <c r="T61" s="7"/>
      <c r="U61" s="7"/>
      <c r="V61" s="7"/>
      <c r="W61" s="7"/>
      <c r="X61" s="7"/>
    </row>
    <row r="62" spans="2:24" x14ac:dyDescent="0.15">
      <c r="R62" s="7"/>
      <c r="S62" s="7"/>
      <c r="T62" s="7"/>
      <c r="U62" s="7"/>
      <c r="V62" s="7"/>
      <c r="W62" s="7"/>
      <c r="X62" s="7"/>
    </row>
    <row r="63" spans="2:24" x14ac:dyDescent="0.15">
      <c r="R63" s="7"/>
      <c r="S63" s="7"/>
      <c r="T63" s="7"/>
      <c r="U63" s="7"/>
      <c r="V63" s="7"/>
      <c r="W63" s="7"/>
      <c r="X63" s="7"/>
    </row>
    <row r="64" spans="2:24" x14ac:dyDescent="0.15">
      <c r="R64" s="7"/>
      <c r="S64" s="7"/>
      <c r="T64" s="7"/>
      <c r="U64" s="7"/>
      <c r="V64" s="7"/>
      <c r="W64" s="7"/>
      <c r="X64" s="7"/>
    </row>
    <row r="65" spans="3:24" x14ac:dyDescent="0.15">
      <c r="R65" s="7"/>
      <c r="S65" s="7"/>
      <c r="T65" s="7"/>
      <c r="U65" s="7"/>
      <c r="V65" s="7"/>
      <c r="W65" s="7"/>
      <c r="X65" s="7"/>
    </row>
    <row r="66" spans="3:24" x14ac:dyDescent="0.15">
      <c r="C66" s="7"/>
      <c r="D66" s="7"/>
      <c r="R66" s="7"/>
      <c r="S66" s="7"/>
      <c r="T66" s="7"/>
      <c r="U66" s="7"/>
      <c r="V66" s="7"/>
      <c r="W66" s="7"/>
      <c r="X66" s="7"/>
    </row>
    <row r="67" spans="3:24" x14ac:dyDescent="0.15">
      <c r="C67" s="7"/>
      <c r="D67" s="7"/>
      <c r="R67" s="7"/>
      <c r="S67" s="7"/>
      <c r="T67" s="7"/>
      <c r="U67" s="7"/>
      <c r="V67" s="7"/>
      <c r="W67" s="7"/>
      <c r="X67" s="7"/>
    </row>
    <row r="68" spans="3:24" x14ac:dyDescent="0.15">
      <c r="C68" s="7"/>
      <c r="D68" s="7"/>
      <c r="R68" s="7"/>
      <c r="S68" s="7"/>
      <c r="T68" s="7"/>
      <c r="U68" s="7"/>
      <c r="V68" s="7"/>
      <c r="W68" s="7"/>
      <c r="X68" s="7"/>
    </row>
    <row r="69" spans="3:24" x14ac:dyDescent="0.15">
      <c r="C69" s="7"/>
      <c r="D69" s="7"/>
      <c r="R69" s="7"/>
      <c r="S69" s="7"/>
      <c r="T69" s="7"/>
      <c r="U69" s="7"/>
      <c r="V69" s="7"/>
      <c r="W69" s="7"/>
      <c r="X69" s="7"/>
    </row>
    <row r="71" spans="3:24" x14ac:dyDescent="0.15">
      <c r="C71" s="7"/>
      <c r="D71" s="7"/>
      <c r="R71" s="7"/>
      <c r="S71" s="7"/>
      <c r="T71" s="7"/>
      <c r="U71" s="7"/>
      <c r="V71" s="7"/>
      <c r="W71" s="7"/>
      <c r="X71" s="7"/>
    </row>
    <row r="72" spans="3:24" x14ac:dyDescent="0.15">
      <c r="C72" s="7"/>
      <c r="D72" s="7"/>
      <c r="R72" s="7"/>
      <c r="S72" s="7"/>
      <c r="T72" s="7"/>
      <c r="U72" s="7"/>
      <c r="V72" s="7"/>
      <c r="W72" s="7"/>
      <c r="X72" s="7"/>
    </row>
    <row r="73" spans="3:24" x14ac:dyDescent="0.15">
      <c r="C73" s="7"/>
      <c r="D73" s="7"/>
      <c r="R73" s="7"/>
      <c r="S73" s="7"/>
      <c r="T73" s="7"/>
      <c r="U73" s="7"/>
      <c r="V73" s="7"/>
      <c r="W73" s="7"/>
      <c r="X73" s="7"/>
    </row>
    <row r="74" spans="3:24" x14ac:dyDescent="0.15">
      <c r="C74" s="7"/>
      <c r="D74" s="7"/>
      <c r="R74" s="7"/>
      <c r="S74" s="7"/>
      <c r="T74" s="7"/>
      <c r="U74" s="7"/>
      <c r="V74" s="7"/>
      <c r="W74" s="7"/>
      <c r="X74" s="7"/>
    </row>
    <row r="75" spans="3:24" x14ac:dyDescent="0.15">
      <c r="C75" s="7"/>
      <c r="D75" s="7"/>
      <c r="R75" s="7"/>
      <c r="S75" s="7"/>
      <c r="T75" s="7"/>
      <c r="U75" s="7"/>
      <c r="V75" s="7"/>
      <c r="W75" s="7"/>
      <c r="X75" s="7"/>
    </row>
    <row r="76" spans="3:24" x14ac:dyDescent="0.15">
      <c r="C76" s="7"/>
      <c r="D76" s="7"/>
      <c r="R76" s="7"/>
      <c r="S76" s="7"/>
      <c r="T76" s="7"/>
      <c r="U76" s="7"/>
      <c r="V76" s="7"/>
      <c r="W76" s="7"/>
      <c r="X76" s="7"/>
    </row>
    <row r="77" spans="3:24" x14ac:dyDescent="0.15">
      <c r="C77" s="7"/>
      <c r="D77" s="7"/>
      <c r="R77" s="7"/>
      <c r="S77" s="7"/>
      <c r="T77" s="7"/>
      <c r="U77" s="7"/>
      <c r="V77" s="7"/>
      <c r="W77" s="7"/>
      <c r="X77" s="7"/>
    </row>
    <row r="78" spans="3:24" x14ac:dyDescent="0.15">
      <c r="C78" s="7"/>
      <c r="D78" s="7"/>
      <c r="R78" s="7"/>
      <c r="S78" s="7"/>
      <c r="T78" s="7"/>
      <c r="U78" s="7"/>
      <c r="V78" s="7"/>
      <c r="W78" s="7"/>
      <c r="X78" s="7"/>
    </row>
    <row r="79" spans="3:24" x14ac:dyDescent="0.15">
      <c r="C79" s="7"/>
      <c r="D79" s="7"/>
      <c r="R79" s="7"/>
      <c r="S79" s="7"/>
      <c r="T79" s="7"/>
      <c r="U79" s="7"/>
      <c r="V79" s="7"/>
      <c r="W79" s="7"/>
      <c r="X79" s="7"/>
    </row>
    <row r="81" spans="3:24" x14ac:dyDescent="0.15">
      <c r="C81" s="7"/>
      <c r="D81" s="7"/>
      <c r="R81" s="7"/>
      <c r="S81" s="7"/>
      <c r="T81" s="7"/>
      <c r="U81" s="7"/>
      <c r="V81" s="7"/>
      <c r="W81" s="7"/>
      <c r="X81" s="7"/>
    </row>
    <row r="82" spans="3:24" x14ac:dyDescent="0.15">
      <c r="C82" s="7"/>
      <c r="D82" s="7"/>
      <c r="R82" s="7"/>
      <c r="S82" s="7"/>
      <c r="T82" s="7"/>
      <c r="U82" s="7"/>
      <c r="V82" s="7"/>
      <c r="W82" s="7"/>
      <c r="X82" s="7"/>
    </row>
    <row r="83" spans="3:24" x14ac:dyDescent="0.15">
      <c r="C83" s="7"/>
      <c r="D83" s="7"/>
      <c r="R83" s="7"/>
      <c r="S83" s="7"/>
      <c r="T83" s="7"/>
      <c r="U83" s="7"/>
      <c r="V83" s="7"/>
      <c r="W83" s="7"/>
      <c r="X83" s="7"/>
    </row>
    <row r="84" spans="3:24" x14ac:dyDescent="0.15">
      <c r="C84" s="7"/>
      <c r="D84" s="7"/>
      <c r="R84" s="7"/>
      <c r="S84" s="7"/>
      <c r="T84" s="7"/>
      <c r="U84" s="7"/>
      <c r="V84" s="7"/>
      <c r="W84" s="7"/>
      <c r="X84" s="7"/>
    </row>
    <row r="85" spans="3:24" x14ac:dyDescent="0.15">
      <c r="C85" s="7"/>
      <c r="D85" s="7"/>
      <c r="R85" s="7"/>
      <c r="S85" s="7"/>
      <c r="T85" s="7"/>
      <c r="U85" s="7"/>
      <c r="V85" s="7"/>
      <c r="W85" s="7"/>
      <c r="X85" s="7"/>
    </row>
    <row r="86" spans="3:24" x14ac:dyDescent="0.15">
      <c r="C86" s="7"/>
      <c r="D86" s="7"/>
      <c r="R86" s="7"/>
      <c r="S86" s="7"/>
      <c r="T86" s="7"/>
      <c r="U86" s="7"/>
      <c r="V86" s="7"/>
      <c r="W86" s="7"/>
      <c r="X86" s="7"/>
    </row>
    <row r="87" spans="3:24" x14ac:dyDescent="0.15">
      <c r="C87" s="7"/>
      <c r="D87" s="7"/>
      <c r="R87" s="7"/>
      <c r="S87" s="7"/>
      <c r="T87" s="7"/>
      <c r="U87" s="7"/>
      <c r="V87" s="7"/>
      <c r="W87" s="7"/>
      <c r="X87" s="7"/>
    </row>
    <row r="88" spans="3:24" x14ac:dyDescent="0.15">
      <c r="C88" s="7"/>
      <c r="D88" s="7"/>
      <c r="R88" s="7"/>
      <c r="S88" s="7"/>
      <c r="T88" s="7"/>
      <c r="U88" s="7"/>
      <c r="V88" s="7"/>
      <c r="W88" s="7"/>
      <c r="X88" s="7"/>
    </row>
    <row r="89" spans="3:24" x14ac:dyDescent="0.15">
      <c r="C89" s="7"/>
      <c r="D89" s="7"/>
      <c r="R89" s="7"/>
      <c r="S89" s="7"/>
      <c r="T89" s="7"/>
      <c r="U89" s="7"/>
      <c r="V89" s="7"/>
      <c r="W89" s="7"/>
      <c r="X89" s="7"/>
    </row>
    <row r="90" spans="3:24" x14ac:dyDescent="0.15">
      <c r="C90" s="7"/>
      <c r="D90" s="7"/>
      <c r="R90" s="7"/>
      <c r="S90" s="7"/>
      <c r="T90" s="7"/>
      <c r="U90" s="7"/>
      <c r="V90" s="7"/>
      <c r="W90" s="7"/>
      <c r="X90" s="7"/>
    </row>
    <row r="92" spans="3:24" x14ac:dyDescent="0.15">
      <c r="C92" s="7"/>
      <c r="D92" s="7"/>
      <c r="R92" s="7"/>
      <c r="S92" s="7"/>
      <c r="T92" s="7"/>
      <c r="U92" s="7"/>
      <c r="V92" s="7"/>
      <c r="W92" s="7"/>
      <c r="X92" s="7"/>
    </row>
    <row r="93" spans="3:24" x14ac:dyDescent="0.15">
      <c r="C93" s="7"/>
      <c r="D93" s="7"/>
      <c r="R93" s="7"/>
      <c r="S93" s="7"/>
      <c r="T93" s="7"/>
      <c r="U93" s="7"/>
      <c r="V93" s="7"/>
      <c r="W93" s="7"/>
      <c r="X93" s="7"/>
    </row>
    <row r="94" spans="3:24" x14ac:dyDescent="0.15">
      <c r="C94" s="7"/>
      <c r="D94" s="7"/>
      <c r="R94" s="7"/>
      <c r="S94" s="7"/>
      <c r="T94" s="7"/>
      <c r="U94" s="7"/>
      <c r="V94" s="7"/>
      <c r="W94" s="7"/>
      <c r="X94" s="7"/>
    </row>
    <row r="95" spans="3:24" x14ac:dyDescent="0.15">
      <c r="C95" s="7"/>
      <c r="D95" s="7"/>
      <c r="R95" s="7"/>
      <c r="S95" s="7"/>
      <c r="T95" s="7"/>
      <c r="U95" s="7"/>
      <c r="V95" s="7"/>
      <c r="W95" s="7"/>
      <c r="X95" s="7"/>
    </row>
    <row r="96" spans="3:24" x14ac:dyDescent="0.15">
      <c r="C96" s="7"/>
      <c r="D96" s="7"/>
      <c r="R96" s="7"/>
      <c r="S96" s="7"/>
      <c r="T96" s="7"/>
      <c r="U96" s="7"/>
      <c r="V96" s="7"/>
      <c r="W96" s="7"/>
      <c r="X96" s="7"/>
    </row>
    <row r="97" spans="3:24" x14ac:dyDescent="0.15">
      <c r="C97" s="7"/>
      <c r="D97" s="7"/>
      <c r="R97" s="7"/>
      <c r="S97" s="7"/>
      <c r="T97" s="7"/>
      <c r="U97" s="7"/>
      <c r="V97" s="7"/>
      <c r="W97" s="7"/>
      <c r="X97" s="7"/>
    </row>
    <row r="98" spans="3:24" x14ac:dyDescent="0.15">
      <c r="C98" s="7"/>
      <c r="D98" s="7"/>
      <c r="R98" s="7"/>
      <c r="S98" s="7"/>
      <c r="T98" s="7"/>
      <c r="U98" s="7"/>
      <c r="V98" s="7"/>
      <c r="W98" s="7"/>
      <c r="X98" s="7"/>
    </row>
    <row r="99" spans="3:24" x14ac:dyDescent="0.15">
      <c r="C99" s="7"/>
      <c r="D99" s="7"/>
      <c r="R99" s="7"/>
      <c r="S99" s="7"/>
      <c r="T99" s="7"/>
      <c r="U99" s="7"/>
      <c r="V99" s="7"/>
      <c r="W99" s="7"/>
      <c r="X99" s="7"/>
    </row>
    <row r="100" spans="3:24" x14ac:dyDescent="0.15">
      <c r="C100" s="7"/>
      <c r="D100" s="7"/>
      <c r="R100" s="7"/>
      <c r="S100" s="7"/>
      <c r="T100" s="7"/>
      <c r="U100" s="7"/>
      <c r="V100" s="7"/>
      <c r="W100" s="7"/>
      <c r="X100" s="7"/>
    </row>
    <row r="101" spans="3:24" x14ac:dyDescent="0.15">
      <c r="C101" s="7"/>
      <c r="D101" s="7"/>
      <c r="R101" s="7"/>
      <c r="S101" s="7"/>
      <c r="T101" s="7"/>
      <c r="U101" s="7"/>
      <c r="V101" s="7"/>
      <c r="W101" s="7"/>
      <c r="X101" s="7"/>
    </row>
    <row r="103" spans="3:24" x14ac:dyDescent="0.15">
      <c r="C103" s="7"/>
      <c r="D103" s="7"/>
      <c r="R103" s="7"/>
      <c r="S103" s="7"/>
      <c r="T103" s="7"/>
      <c r="U103" s="7"/>
      <c r="V103" s="7"/>
      <c r="W103" s="7"/>
      <c r="X103" s="7"/>
    </row>
    <row r="104" spans="3:24" x14ac:dyDescent="0.15">
      <c r="C104" s="7"/>
      <c r="D104" s="7"/>
      <c r="R104" s="7"/>
      <c r="S104" s="7"/>
      <c r="T104" s="7"/>
      <c r="U104" s="7"/>
      <c r="V104" s="7"/>
      <c r="W104" s="7"/>
      <c r="X104" s="7"/>
    </row>
    <row r="105" spans="3:24" x14ac:dyDescent="0.15">
      <c r="C105" s="7"/>
      <c r="D105" s="7"/>
      <c r="R105" s="7"/>
      <c r="S105" s="7"/>
      <c r="T105" s="7"/>
      <c r="U105" s="7"/>
      <c r="V105" s="7"/>
      <c r="W105" s="7"/>
      <c r="X105" s="7"/>
    </row>
    <row r="107" spans="3:24" x14ac:dyDescent="0.15">
      <c r="C107" s="7"/>
      <c r="D107" s="7"/>
      <c r="R107" s="7"/>
      <c r="S107" s="7"/>
      <c r="T107" s="7"/>
      <c r="U107" s="7"/>
      <c r="V107" s="7"/>
      <c r="W107" s="7"/>
      <c r="X107" s="7"/>
    </row>
    <row r="108" spans="3:24" x14ac:dyDescent="0.15">
      <c r="C108" s="7"/>
      <c r="D108" s="7"/>
      <c r="R108" s="7"/>
      <c r="S108" s="7"/>
      <c r="T108" s="7"/>
      <c r="U108" s="7"/>
      <c r="V108" s="7"/>
      <c r="W108" s="7"/>
      <c r="X108" s="7"/>
    </row>
    <row r="109" spans="3:24" x14ac:dyDescent="0.15">
      <c r="C109" s="7"/>
      <c r="D109" s="7"/>
      <c r="R109" s="7"/>
      <c r="S109" s="7"/>
      <c r="T109" s="7"/>
      <c r="U109" s="7"/>
      <c r="V109" s="7"/>
      <c r="W109" s="7"/>
      <c r="X109" s="7"/>
    </row>
    <row r="110" spans="3:24" x14ac:dyDescent="0.15">
      <c r="C110" s="7"/>
      <c r="D110" s="7"/>
      <c r="R110" s="7"/>
      <c r="S110" s="7"/>
      <c r="T110" s="7"/>
      <c r="U110" s="7"/>
      <c r="V110" s="7"/>
      <c r="W110" s="7"/>
      <c r="X110" s="7"/>
    </row>
    <row r="111" spans="3:24" x14ac:dyDescent="0.15">
      <c r="C111" s="7"/>
      <c r="D111" s="7"/>
      <c r="R111" s="7"/>
      <c r="S111" s="7"/>
      <c r="T111" s="7"/>
      <c r="U111" s="7"/>
      <c r="V111" s="7"/>
      <c r="W111" s="7"/>
      <c r="X111" s="7"/>
    </row>
    <row r="112" spans="3:24" x14ac:dyDescent="0.15">
      <c r="C112" s="7"/>
      <c r="D112" s="7"/>
      <c r="R112" s="7"/>
      <c r="S112" s="7"/>
      <c r="T112" s="7"/>
      <c r="U112" s="7"/>
      <c r="V112" s="7"/>
      <c r="W112" s="7"/>
      <c r="X112" s="7"/>
    </row>
    <row r="113" spans="3:24" x14ac:dyDescent="0.15">
      <c r="C113" s="7"/>
      <c r="D113" s="7"/>
      <c r="R113" s="7"/>
      <c r="S113" s="7"/>
      <c r="T113" s="7"/>
      <c r="U113" s="7"/>
      <c r="V113" s="7"/>
      <c r="W113" s="7"/>
      <c r="X113" s="7"/>
    </row>
    <row r="114" spans="3:24" x14ac:dyDescent="0.15">
      <c r="C114" s="7"/>
      <c r="D114" s="7"/>
      <c r="R114" s="7"/>
      <c r="S114" s="7"/>
      <c r="T114" s="7"/>
      <c r="U114" s="7"/>
      <c r="V114" s="7"/>
      <c r="W114" s="7"/>
      <c r="X114" s="7"/>
    </row>
    <row r="115" spans="3:24" x14ac:dyDescent="0.15">
      <c r="C115" s="7"/>
      <c r="D115" s="7"/>
      <c r="R115" s="7"/>
      <c r="S115" s="7"/>
      <c r="T115" s="7"/>
      <c r="U115" s="7"/>
      <c r="V115" s="7"/>
      <c r="W115" s="7"/>
      <c r="X115" s="7"/>
    </row>
    <row r="116" spans="3:24" x14ac:dyDescent="0.15">
      <c r="C116" s="7"/>
      <c r="D116" s="7"/>
      <c r="R116" s="7"/>
      <c r="S116" s="7"/>
      <c r="T116" s="7"/>
      <c r="U116" s="7"/>
      <c r="V116" s="7"/>
      <c r="W116" s="7"/>
      <c r="X116" s="7"/>
    </row>
    <row r="117" spans="3:24" x14ac:dyDescent="0.15">
      <c r="C117" s="7"/>
      <c r="D117" s="7"/>
      <c r="R117" s="7"/>
      <c r="S117" s="7"/>
      <c r="T117" s="7"/>
      <c r="U117" s="7"/>
      <c r="V117" s="7"/>
      <c r="W117" s="7"/>
      <c r="X117" s="7"/>
    </row>
    <row r="119" spans="3:24" x14ac:dyDescent="0.15">
      <c r="C119" s="7"/>
      <c r="D119" s="7"/>
      <c r="R119" s="7"/>
      <c r="S119" s="7"/>
      <c r="T119" s="7"/>
      <c r="U119" s="7"/>
      <c r="V119" s="7"/>
      <c r="W119" s="7"/>
      <c r="X119" s="7"/>
    </row>
    <row r="120" spans="3:24" x14ac:dyDescent="0.15">
      <c r="C120" s="7"/>
      <c r="D120" s="7"/>
      <c r="R120" s="7"/>
      <c r="S120" s="7"/>
      <c r="T120" s="7"/>
      <c r="U120" s="7"/>
      <c r="V120" s="7"/>
      <c r="W120" s="7"/>
      <c r="X120" s="7"/>
    </row>
    <row r="122" spans="3:24" x14ac:dyDescent="0.15">
      <c r="C122" s="7"/>
      <c r="D122" s="7"/>
      <c r="R122" s="7"/>
      <c r="S122" s="7"/>
      <c r="T122" s="7"/>
      <c r="U122" s="7"/>
      <c r="V122" s="7"/>
      <c r="W122" s="7"/>
      <c r="X122" s="7"/>
    </row>
    <row r="123" spans="3:24" x14ac:dyDescent="0.15">
      <c r="C123" s="7"/>
      <c r="D123" s="7"/>
      <c r="R123" s="7"/>
      <c r="S123" s="7"/>
      <c r="T123" s="7"/>
      <c r="U123" s="7"/>
      <c r="V123" s="7"/>
      <c r="W123" s="7"/>
      <c r="X123" s="7"/>
    </row>
    <row r="124" spans="3:24" x14ac:dyDescent="0.15">
      <c r="C124" s="7"/>
      <c r="D124" s="7"/>
      <c r="R124" s="7"/>
      <c r="S124" s="7"/>
      <c r="T124" s="7"/>
      <c r="U124" s="7"/>
      <c r="V124" s="7"/>
      <c r="W124" s="7"/>
      <c r="X124" s="7"/>
    </row>
    <row r="125" spans="3:24" x14ac:dyDescent="0.15">
      <c r="C125" s="7"/>
      <c r="D125" s="7"/>
      <c r="R125" s="7"/>
      <c r="S125" s="7"/>
      <c r="T125" s="7"/>
      <c r="U125" s="7"/>
      <c r="V125" s="7"/>
      <c r="W125" s="7"/>
      <c r="X125" s="7"/>
    </row>
    <row r="126" spans="3:24" x14ac:dyDescent="0.15">
      <c r="C126" s="7"/>
      <c r="D126" s="7"/>
      <c r="R126" s="7"/>
      <c r="S126" s="7"/>
      <c r="T126" s="7"/>
      <c r="U126" s="7"/>
      <c r="V126" s="7"/>
      <c r="W126" s="7"/>
      <c r="X126" s="7"/>
    </row>
    <row r="127" spans="3:24" x14ac:dyDescent="0.15">
      <c r="C127" s="7"/>
      <c r="D127" s="7"/>
      <c r="R127" s="7"/>
      <c r="S127" s="7"/>
      <c r="T127" s="7"/>
      <c r="U127" s="7"/>
      <c r="V127" s="7"/>
      <c r="W127" s="7"/>
      <c r="X127" s="7"/>
    </row>
    <row r="128" spans="3:24" x14ac:dyDescent="0.15">
      <c r="C128" s="7"/>
      <c r="D128" s="7"/>
      <c r="R128" s="7"/>
      <c r="S128" s="7"/>
      <c r="T128" s="7"/>
      <c r="U128" s="7"/>
      <c r="V128" s="7"/>
      <c r="W128" s="7"/>
      <c r="X128" s="7"/>
    </row>
    <row r="129" spans="3:24" x14ac:dyDescent="0.15">
      <c r="C129" s="7"/>
      <c r="D129" s="7"/>
      <c r="R129" s="7"/>
      <c r="S129" s="7"/>
      <c r="T129" s="7"/>
      <c r="U129" s="7"/>
      <c r="V129" s="7"/>
      <c r="W129" s="7"/>
      <c r="X129" s="7"/>
    </row>
    <row r="130" spans="3:24" x14ac:dyDescent="0.15">
      <c r="C130" s="7"/>
      <c r="D130" s="7"/>
      <c r="R130" s="7"/>
      <c r="S130" s="7"/>
      <c r="T130" s="7"/>
      <c r="U130" s="7"/>
      <c r="V130" s="7"/>
      <c r="W130" s="7"/>
      <c r="X130" s="7"/>
    </row>
    <row r="131" spans="3:24" x14ac:dyDescent="0.15">
      <c r="C131" s="7"/>
      <c r="D131" s="7"/>
      <c r="R131" s="7"/>
      <c r="S131" s="7"/>
      <c r="T131" s="7"/>
      <c r="U131" s="7"/>
      <c r="V131" s="7"/>
      <c r="W131" s="7"/>
      <c r="X131" s="7"/>
    </row>
    <row r="132" spans="3:24" x14ac:dyDescent="0.15">
      <c r="C132" s="7"/>
      <c r="D132" s="7"/>
      <c r="R132" s="7"/>
      <c r="S132" s="7"/>
      <c r="T132" s="7"/>
      <c r="U132" s="7"/>
      <c r="V132" s="7"/>
      <c r="W132" s="7"/>
      <c r="X132" s="7"/>
    </row>
    <row r="133" spans="3:24" x14ac:dyDescent="0.15">
      <c r="C133" s="7"/>
      <c r="D133" s="7"/>
      <c r="R133" s="7"/>
      <c r="S133" s="7"/>
      <c r="T133" s="7"/>
      <c r="U133" s="7"/>
      <c r="V133" s="7"/>
      <c r="W133" s="7"/>
      <c r="X133" s="7"/>
    </row>
    <row r="134" spans="3:24" x14ac:dyDescent="0.15">
      <c r="C134" s="7"/>
      <c r="D134" s="7"/>
      <c r="R134" s="7"/>
      <c r="S134" s="7"/>
      <c r="T134" s="7"/>
      <c r="U134" s="7"/>
      <c r="V134" s="7"/>
      <c r="W134" s="7"/>
      <c r="X134" s="7"/>
    </row>
    <row r="135" spans="3:24" x14ac:dyDescent="0.15">
      <c r="C135" s="7"/>
      <c r="D135" s="7"/>
      <c r="R135" s="7"/>
      <c r="S135" s="7"/>
      <c r="T135" s="7"/>
      <c r="U135" s="7"/>
      <c r="V135" s="7"/>
      <c r="W135" s="7"/>
      <c r="X135" s="7"/>
    </row>
    <row r="136" spans="3:24" x14ac:dyDescent="0.15">
      <c r="C136" s="7"/>
      <c r="D136" s="7"/>
      <c r="R136" s="7"/>
      <c r="S136" s="7"/>
      <c r="T136" s="7"/>
      <c r="U136" s="7"/>
      <c r="V136" s="7"/>
      <c r="W136" s="7"/>
      <c r="X136" s="7"/>
    </row>
    <row r="137" spans="3:24" x14ac:dyDescent="0.15">
      <c r="C137" s="7"/>
      <c r="D137" s="7"/>
      <c r="R137" s="7"/>
      <c r="S137" s="7"/>
      <c r="T137" s="7"/>
      <c r="U137" s="7"/>
      <c r="V137" s="7"/>
      <c r="W137" s="7"/>
      <c r="X137" s="7"/>
    </row>
    <row r="138" spans="3:24" x14ac:dyDescent="0.15">
      <c r="C138" s="7"/>
      <c r="D138" s="7"/>
      <c r="R138" s="7"/>
      <c r="S138" s="7"/>
      <c r="T138" s="7"/>
      <c r="U138" s="7"/>
      <c r="V138" s="7"/>
      <c r="W138" s="7"/>
      <c r="X138" s="7"/>
    </row>
    <row r="139" spans="3:24" x14ac:dyDescent="0.15">
      <c r="C139" s="7"/>
      <c r="D139" s="7"/>
      <c r="R139" s="7"/>
      <c r="S139" s="7"/>
      <c r="T139" s="7"/>
      <c r="U139" s="7"/>
      <c r="V139" s="7"/>
      <c r="W139" s="7"/>
      <c r="X139" s="7"/>
    </row>
    <row r="140" spans="3:24" x14ac:dyDescent="0.15">
      <c r="C140" s="7"/>
      <c r="D140" s="7"/>
      <c r="R140" s="7"/>
      <c r="S140" s="7"/>
      <c r="T140" s="7"/>
      <c r="U140" s="7"/>
      <c r="V140" s="7"/>
      <c r="W140" s="7"/>
      <c r="X140" s="7"/>
    </row>
    <row r="141" spans="3:24" x14ac:dyDescent="0.15">
      <c r="C141" s="7"/>
      <c r="D141" s="7"/>
      <c r="R141" s="7"/>
      <c r="S141" s="7"/>
      <c r="T141" s="7"/>
      <c r="U141" s="7"/>
      <c r="V141" s="7"/>
      <c r="W141" s="7"/>
      <c r="X141" s="7"/>
    </row>
    <row r="142" spans="3:24" x14ac:dyDescent="0.15">
      <c r="C142" s="7"/>
      <c r="D142" s="7"/>
      <c r="R142" s="7"/>
      <c r="S142" s="7"/>
      <c r="T142" s="7"/>
      <c r="U142" s="7"/>
      <c r="V142" s="7"/>
      <c r="W142" s="7"/>
      <c r="X142" s="7"/>
    </row>
    <row r="143" spans="3:24" x14ac:dyDescent="0.15">
      <c r="C143" s="7"/>
      <c r="D143" s="7"/>
      <c r="R143" s="7"/>
      <c r="S143" s="7"/>
      <c r="T143" s="7"/>
      <c r="U143" s="7"/>
      <c r="V143" s="7"/>
      <c r="W143" s="7"/>
      <c r="X143" s="7"/>
    </row>
    <row r="144" spans="3:24" x14ac:dyDescent="0.15">
      <c r="C144" s="7"/>
      <c r="D144" s="7"/>
      <c r="R144" s="7"/>
      <c r="S144" s="7"/>
      <c r="T144" s="7"/>
      <c r="U144" s="7"/>
      <c r="V144" s="7"/>
      <c r="W144" s="7"/>
      <c r="X144" s="7"/>
    </row>
    <row r="145" spans="3:24" x14ac:dyDescent="0.15">
      <c r="C145" s="7"/>
      <c r="D145" s="7"/>
      <c r="R145" s="7"/>
      <c r="S145" s="7"/>
      <c r="T145" s="7"/>
      <c r="U145" s="7"/>
      <c r="V145" s="7"/>
      <c r="W145" s="7"/>
      <c r="X145" s="7"/>
    </row>
    <row r="146" spans="3:24" x14ac:dyDescent="0.15">
      <c r="C146" s="7"/>
      <c r="D146" s="7"/>
      <c r="R146" s="7"/>
      <c r="S146" s="7"/>
      <c r="T146" s="7"/>
      <c r="U146" s="7"/>
      <c r="V146" s="7"/>
      <c r="W146" s="7"/>
      <c r="X146" s="7"/>
    </row>
    <row r="147" spans="3:24" x14ac:dyDescent="0.15">
      <c r="C147" s="7"/>
      <c r="D147" s="7"/>
      <c r="R147" s="7"/>
      <c r="S147" s="7"/>
      <c r="T147" s="7"/>
      <c r="U147" s="7"/>
      <c r="V147" s="7"/>
      <c r="W147" s="7"/>
      <c r="X147" s="7"/>
    </row>
    <row r="148" spans="3:24" x14ac:dyDescent="0.15">
      <c r="C148" s="7"/>
      <c r="D148" s="7"/>
      <c r="R148" s="7"/>
      <c r="S148" s="7"/>
      <c r="T148" s="7"/>
      <c r="U148" s="7"/>
      <c r="V148" s="7"/>
      <c r="W148" s="7"/>
      <c r="X148" s="7"/>
    </row>
    <row r="149" spans="3:24" x14ac:dyDescent="0.15">
      <c r="C149" s="7"/>
      <c r="D149" s="7"/>
      <c r="R149" s="7"/>
      <c r="S149" s="7"/>
      <c r="T149" s="7"/>
      <c r="U149" s="7"/>
      <c r="V149" s="7"/>
      <c r="W149" s="7"/>
      <c r="X149" s="7"/>
    </row>
    <row r="150" spans="3:24" x14ac:dyDescent="0.15">
      <c r="C150" s="7"/>
      <c r="D150" s="7"/>
      <c r="R150" s="7"/>
      <c r="S150" s="7"/>
      <c r="T150" s="7"/>
      <c r="U150" s="7"/>
      <c r="V150" s="7"/>
      <c r="W150" s="7"/>
      <c r="X150" s="7"/>
    </row>
    <row r="151" spans="3:24" x14ac:dyDescent="0.15">
      <c r="C151" s="7"/>
      <c r="D151" s="7"/>
      <c r="R151" s="7"/>
      <c r="S151" s="7"/>
      <c r="T151" s="7"/>
      <c r="U151" s="7"/>
      <c r="V151" s="7"/>
      <c r="W151" s="7"/>
      <c r="X151" s="7"/>
    </row>
    <row r="152" spans="3:24" x14ac:dyDescent="0.15">
      <c r="C152" s="7"/>
      <c r="D152" s="7"/>
      <c r="R152" s="7"/>
      <c r="S152" s="7"/>
      <c r="T152" s="7"/>
      <c r="U152" s="7"/>
      <c r="V152" s="7"/>
      <c r="W152" s="7"/>
      <c r="X152" s="7"/>
    </row>
    <row r="153" spans="3:24" x14ac:dyDescent="0.15">
      <c r="C153" s="7"/>
      <c r="D153" s="7"/>
      <c r="R153" s="7"/>
      <c r="S153" s="7"/>
      <c r="T153" s="7"/>
      <c r="U153" s="7"/>
      <c r="V153" s="7"/>
      <c r="W153" s="7"/>
      <c r="X153" s="7"/>
    </row>
    <row r="154" spans="3:24" x14ac:dyDescent="0.15">
      <c r="C154" s="7"/>
      <c r="D154" s="7"/>
      <c r="R154" s="7"/>
      <c r="S154" s="7"/>
      <c r="T154" s="7"/>
      <c r="U154" s="7"/>
      <c r="V154" s="7"/>
      <c r="W154" s="7"/>
      <c r="X154" s="7"/>
    </row>
    <row r="155" spans="3:24" x14ac:dyDescent="0.15">
      <c r="C155" s="7"/>
      <c r="D155" s="7"/>
      <c r="R155" s="7"/>
      <c r="S155" s="7"/>
      <c r="T155" s="7"/>
      <c r="U155" s="7"/>
      <c r="V155" s="7"/>
      <c r="W155" s="7"/>
      <c r="X155" s="7"/>
    </row>
    <row r="156" spans="3:24" x14ac:dyDescent="0.15">
      <c r="C156" s="7"/>
      <c r="D156" s="7"/>
      <c r="R156" s="7"/>
      <c r="S156" s="7"/>
      <c r="T156" s="7"/>
      <c r="U156" s="7"/>
      <c r="V156" s="7"/>
      <c r="W156" s="7"/>
      <c r="X156" s="7"/>
    </row>
    <row r="157" spans="3:24" x14ac:dyDescent="0.15">
      <c r="C157" s="7"/>
      <c r="D157" s="7"/>
      <c r="R157" s="7"/>
      <c r="S157" s="7"/>
      <c r="T157" s="7"/>
      <c r="U157" s="7"/>
      <c r="V157" s="7"/>
      <c r="W157" s="7"/>
      <c r="X157" s="7"/>
    </row>
    <row r="158" spans="3:24" x14ac:dyDescent="0.15">
      <c r="C158" s="7"/>
      <c r="D158" s="7"/>
      <c r="R158" s="7"/>
      <c r="S158" s="7"/>
      <c r="T158" s="7"/>
      <c r="U158" s="7"/>
      <c r="V158" s="7"/>
      <c r="W158" s="7"/>
      <c r="X158" s="7"/>
    </row>
    <row r="159" spans="3:24" x14ac:dyDescent="0.15">
      <c r="C159" s="7"/>
      <c r="D159" s="7"/>
      <c r="R159" s="7"/>
      <c r="S159" s="7"/>
      <c r="T159" s="7"/>
      <c r="U159" s="7"/>
      <c r="V159" s="7"/>
      <c r="W159" s="7"/>
      <c r="X159" s="7"/>
    </row>
    <row r="160" spans="3:24" x14ac:dyDescent="0.15">
      <c r="C160" s="7"/>
      <c r="D160" s="7"/>
      <c r="R160" s="7"/>
      <c r="S160" s="7"/>
      <c r="T160" s="7"/>
      <c r="U160" s="7"/>
      <c r="V160" s="7"/>
      <c r="W160" s="7"/>
      <c r="X160" s="7"/>
    </row>
    <row r="161" spans="3:24" x14ac:dyDescent="0.15">
      <c r="C161" s="7"/>
      <c r="D161" s="7"/>
      <c r="R161" s="7"/>
      <c r="S161" s="7"/>
      <c r="T161" s="7"/>
      <c r="U161" s="7"/>
      <c r="V161" s="7"/>
      <c r="W161" s="7"/>
      <c r="X161" s="7"/>
    </row>
    <row r="162" spans="3:24" x14ac:dyDescent="0.15">
      <c r="C162" s="7"/>
      <c r="D162" s="7"/>
      <c r="R162" s="7"/>
      <c r="S162" s="7"/>
      <c r="T162" s="7"/>
      <c r="U162" s="7"/>
      <c r="V162" s="7"/>
      <c r="W162" s="7"/>
      <c r="X162" s="7"/>
    </row>
    <row r="163" spans="3:24" x14ac:dyDescent="0.15">
      <c r="C163" s="7"/>
      <c r="D163" s="7"/>
      <c r="R163" s="7"/>
      <c r="S163" s="7"/>
      <c r="T163" s="7"/>
      <c r="U163" s="7"/>
      <c r="V163" s="7"/>
      <c r="W163" s="7"/>
      <c r="X163" s="7"/>
    </row>
    <row r="164" spans="3:24" x14ac:dyDescent="0.15">
      <c r="C164" s="7"/>
      <c r="D164" s="7"/>
      <c r="R164" s="7"/>
      <c r="S164" s="7"/>
      <c r="T164" s="7"/>
      <c r="U164" s="7"/>
      <c r="V164" s="7"/>
      <c r="W164" s="7"/>
      <c r="X164" s="7"/>
    </row>
    <row r="165" spans="3:24" x14ac:dyDescent="0.15">
      <c r="C165" s="7"/>
      <c r="D165" s="7"/>
      <c r="R165" s="7"/>
      <c r="S165" s="7"/>
      <c r="T165" s="7"/>
      <c r="U165" s="7"/>
      <c r="V165" s="7"/>
      <c r="W165" s="7"/>
      <c r="X165" s="7"/>
    </row>
    <row r="166" spans="3:24" x14ac:dyDescent="0.15">
      <c r="C166" s="7"/>
      <c r="D166" s="7"/>
      <c r="R166" s="7"/>
      <c r="S166" s="7"/>
      <c r="T166" s="7"/>
      <c r="U166" s="7"/>
      <c r="V166" s="7"/>
      <c r="W166" s="7"/>
      <c r="X166" s="7"/>
    </row>
    <row r="167" spans="3:24" x14ac:dyDescent="0.15">
      <c r="C167" s="7"/>
      <c r="D167" s="7"/>
      <c r="R167" s="7"/>
      <c r="S167" s="7"/>
      <c r="T167" s="7"/>
      <c r="U167" s="7"/>
      <c r="V167" s="7"/>
      <c r="W167" s="7"/>
      <c r="X167" s="7"/>
    </row>
    <row r="168" spans="3:24" x14ac:dyDescent="0.15">
      <c r="C168" s="7"/>
      <c r="D168" s="7"/>
      <c r="R168" s="7"/>
      <c r="S168" s="7"/>
      <c r="T168" s="7"/>
      <c r="U168" s="7"/>
      <c r="V168" s="7"/>
      <c r="W168" s="7"/>
      <c r="X168" s="7"/>
    </row>
    <row r="169" spans="3:24" x14ac:dyDescent="0.15">
      <c r="C169" s="7"/>
      <c r="D169" s="7"/>
      <c r="R169" s="7"/>
      <c r="S169" s="7"/>
      <c r="T169" s="7"/>
      <c r="U169" s="7"/>
      <c r="V169" s="7"/>
      <c r="W169" s="7"/>
      <c r="X169" s="7"/>
    </row>
    <row r="170" spans="3:24" x14ac:dyDescent="0.15">
      <c r="C170" s="7"/>
      <c r="D170" s="7"/>
      <c r="R170" s="7"/>
      <c r="S170" s="7"/>
      <c r="T170" s="7"/>
      <c r="U170" s="7"/>
      <c r="V170" s="7"/>
      <c r="W170" s="7"/>
      <c r="X170" s="7"/>
    </row>
    <row r="171" spans="3:24" x14ac:dyDescent="0.15">
      <c r="C171" s="7"/>
      <c r="D171" s="7"/>
      <c r="R171" s="7"/>
      <c r="S171" s="7"/>
      <c r="T171" s="7"/>
      <c r="U171" s="7"/>
      <c r="V171" s="7"/>
      <c r="W171" s="7"/>
      <c r="X171" s="7"/>
    </row>
    <row r="172" spans="3:24" x14ac:dyDescent="0.15">
      <c r="C172" s="7"/>
      <c r="D172" s="7"/>
      <c r="R172" s="7"/>
      <c r="S172" s="7"/>
      <c r="T172" s="7"/>
      <c r="U172" s="7"/>
      <c r="V172" s="7"/>
      <c r="W172" s="7"/>
      <c r="X172" s="7"/>
    </row>
    <row r="173" spans="3:24" x14ac:dyDescent="0.15">
      <c r="C173" s="7"/>
      <c r="D173" s="7"/>
      <c r="R173" s="7"/>
      <c r="S173" s="7"/>
      <c r="T173" s="7"/>
      <c r="U173" s="7"/>
      <c r="V173" s="7"/>
      <c r="W173" s="7"/>
      <c r="X173" s="7"/>
    </row>
    <row r="174" spans="3:24" x14ac:dyDescent="0.15">
      <c r="C174" s="7"/>
      <c r="D174" s="7"/>
      <c r="R174" s="7"/>
      <c r="S174" s="7"/>
      <c r="T174" s="7"/>
      <c r="U174" s="7"/>
      <c r="V174" s="7"/>
      <c r="W174" s="7"/>
      <c r="X174" s="7"/>
    </row>
    <row r="175" spans="3:24" x14ac:dyDescent="0.15">
      <c r="C175" s="7"/>
      <c r="D175" s="7"/>
      <c r="R175" s="7"/>
      <c r="S175" s="7"/>
      <c r="T175" s="7"/>
      <c r="U175" s="7"/>
      <c r="V175" s="7"/>
      <c r="W175" s="7"/>
      <c r="X175" s="7"/>
    </row>
    <row r="176" spans="3:24" x14ac:dyDescent="0.15">
      <c r="C176" s="7"/>
      <c r="D176" s="7"/>
      <c r="R176" s="7"/>
      <c r="S176" s="7"/>
      <c r="T176" s="7"/>
      <c r="U176" s="7"/>
      <c r="V176" s="7"/>
      <c r="W176" s="7"/>
      <c r="X176" s="7"/>
    </row>
    <row r="177" spans="3:24" x14ac:dyDescent="0.15">
      <c r="C177" s="7"/>
      <c r="D177" s="7"/>
      <c r="R177" s="7"/>
      <c r="S177" s="7"/>
      <c r="T177" s="7"/>
      <c r="U177" s="7"/>
      <c r="V177" s="7"/>
      <c r="W177" s="7"/>
      <c r="X177" s="7"/>
    </row>
    <row r="178" spans="3:24" x14ac:dyDescent="0.15">
      <c r="C178" s="7"/>
      <c r="D178" s="7"/>
      <c r="R178" s="7"/>
      <c r="S178" s="7"/>
      <c r="T178" s="7"/>
      <c r="U178" s="7"/>
      <c r="V178" s="7"/>
      <c r="W178" s="7"/>
      <c r="X178" s="7"/>
    </row>
    <row r="179" spans="3:24" x14ac:dyDescent="0.15">
      <c r="C179" s="7"/>
      <c r="D179" s="7"/>
      <c r="R179" s="7"/>
      <c r="S179" s="7"/>
      <c r="T179" s="7"/>
      <c r="U179" s="7"/>
      <c r="V179" s="7"/>
      <c r="W179" s="7"/>
      <c r="X179" s="7"/>
    </row>
    <row r="180" spans="3:24" x14ac:dyDescent="0.15">
      <c r="C180" s="7"/>
      <c r="D180" s="7"/>
      <c r="R180" s="7"/>
      <c r="S180" s="7"/>
      <c r="T180" s="7"/>
      <c r="U180" s="7"/>
      <c r="V180" s="7"/>
      <c r="W180" s="7"/>
      <c r="X180" s="7"/>
    </row>
    <row r="182" spans="3:24" x14ac:dyDescent="0.15">
      <c r="C182" s="7"/>
      <c r="D182" s="7"/>
      <c r="R182" s="7"/>
      <c r="S182" s="7"/>
      <c r="T182" s="7"/>
      <c r="U182" s="7"/>
      <c r="V182" s="7"/>
      <c r="W182" s="7"/>
      <c r="X182" s="7"/>
    </row>
    <row r="183" spans="3:24" x14ac:dyDescent="0.15">
      <c r="C183" s="7"/>
      <c r="D183" s="7"/>
      <c r="R183" s="7"/>
      <c r="S183" s="7"/>
      <c r="T183" s="7"/>
      <c r="U183" s="7"/>
      <c r="V183" s="7"/>
      <c r="W183" s="7"/>
      <c r="X183" s="7"/>
    </row>
    <row r="184" spans="3:24" x14ac:dyDescent="0.15">
      <c r="C184" s="7"/>
      <c r="D184" s="7"/>
      <c r="R184" s="7"/>
      <c r="S184" s="7"/>
      <c r="T184" s="7"/>
      <c r="U184" s="7"/>
      <c r="V184" s="7"/>
      <c r="W184" s="7"/>
      <c r="X184" s="7"/>
    </row>
    <row r="185" spans="3:24" x14ac:dyDescent="0.15">
      <c r="C185" s="7"/>
      <c r="D185" s="7"/>
      <c r="R185" s="7"/>
      <c r="S185" s="7"/>
      <c r="T185" s="7"/>
      <c r="U185" s="7"/>
      <c r="V185" s="7"/>
      <c r="W185" s="7"/>
      <c r="X185" s="7"/>
    </row>
    <row r="186" spans="3:24" x14ac:dyDescent="0.15">
      <c r="C186" s="7"/>
      <c r="D186" s="7"/>
      <c r="R186" s="7"/>
      <c r="S186" s="7"/>
      <c r="T186" s="7"/>
      <c r="U186" s="7"/>
      <c r="V186" s="7"/>
      <c r="W186" s="7"/>
      <c r="X186" s="7"/>
    </row>
    <row r="187" spans="3:24" x14ac:dyDescent="0.15">
      <c r="C187" s="7"/>
      <c r="D187" s="7"/>
      <c r="R187" s="7"/>
      <c r="S187" s="7"/>
      <c r="T187" s="7"/>
      <c r="U187" s="7"/>
      <c r="V187" s="7"/>
      <c r="W187" s="7"/>
      <c r="X187" s="7"/>
    </row>
    <row r="188" spans="3:24" x14ac:dyDescent="0.15">
      <c r="C188" s="7"/>
      <c r="D188" s="7"/>
      <c r="R188" s="7"/>
      <c r="S188" s="7"/>
      <c r="T188" s="7"/>
      <c r="U188" s="7"/>
      <c r="V188" s="7"/>
      <c r="W188" s="7"/>
      <c r="X188" s="7"/>
    </row>
    <row r="189" spans="3:24" x14ac:dyDescent="0.15">
      <c r="C189" s="7"/>
      <c r="D189" s="7"/>
      <c r="R189" s="7"/>
      <c r="S189" s="7"/>
      <c r="T189" s="7"/>
      <c r="U189" s="7"/>
      <c r="V189" s="7"/>
      <c r="W189" s="7"/>
      <c r="X189" s="7"/>
    </row>
    <row r="190" spans="3:24" x14ac:dyDescent="0.15">
      <c r="C190" s="7"/>
      <c r="D190" s="7"/>
      <c r="R190" s="7"/>
      <c r="S190" s="7"/>
      <c r="T190" s="7"/>
      <c r="U190" s="7"/>
      <c r="V190" s="7"/>
      <c r="W190" s="7"/>
      <c r="X190" s="7"/>
    </row>
    <row r="191" spans="3:24" x14ac:dyDescent="0.15">
      <c r="C191" s="7"/>
      <c r="D191" s="7"/>
      <c r="R191" s="7"/>
      <c r="S191" s="7"/>
      <c r="T191" s="7"/>
      <c r="U191" s="7"/>
      <c r="V191" s="7"/>
      <c r="W191" s="7"/>
      <c r="X191" s="7"/>
    </row>
    <row r="192" spans="3:24" x14ac:dyDescent="0.15">
      <c r="C192" s="7"/>
      <c r="D192" s="7"/>
      <c r="R192" s="7"/>
      <c r="S192" s="7"/>
      <c r="T192" s="7"/>
      <c r="U192" s="7"/>
      <c r="V192" s="7"/>
      <c r="W192" s="7"/>
      <c r="X192" s="7"/>
    </row>
    <row r="193" spans="3:24" x14ac:dyDescent="0.15">
      <c r="C193" s="7"/>
      <c r="D193" s="7"/>
      <c r="R193" s="7"/>
      <c r="S193" s="7"/>
      <c r="T193" s="7"/>
      <c r="U193" s="7"/>
      <c r="V193" s="7"/>
      <c r="W193" s="7"/>
      <c r="X193" s="7"/>
    </row>
    <row r="194" spans="3:24" x14ac:dyDescent="0.15">
      <c r="C194" s="7"/>
      <c r="D194" s="7"/>
      <c r="R194" s="7"/>
      <c r="S194" s="7"/>
      <c r="T194" s="7"/>
      <c r="U194" s="7"/>
      <c r="V194" s="7"/>
      <c r="W194" s="7"/>
      <c r="X194" s="7"/>
    </row>
    <row r="195" spans="3:24" x14ac:dyDescent="0.15">
      <c r="C195" s="7"/>
      <c r="D195" s="7"/>
      <c r="R195" s="7"/>
      <c r="S195" s="7"/>
      <c r="T195" s="7"/>
      <c r="U195" s="7"/>
      <c r="V195" s="7"/>
      <c r="W195" s="7"/>
      <c r="X195" s="7"/>
    </row>
    <row r="196" spans="3:24" x14ac:dyDescent="0.15">
      <c r="C196" s="7"/>
      <c r="D196" s="7"/>
      <c r="R196" s="7"/>
      <c r="S196" s="7"/>
      <c r="T196" s="7"/>
      <c r="U196" s="7"/>
      <c r="V196" s="7"/>
      <c r="W196" s="7"/>
      <c r="X196" s="7"/>
    </row>
    <row r="197" spans="3:24" x14ac:dyDescent="0.15">
      <c r="C197" s="7"/>
      <c r="D197" s="7"/>
      <c r="R197" s="7"/>
      <c r="S197" s="7"/>
      <c r="T197" s="7"/>
      <c r="U197" s="7"/>
      <c r="V197" s="7"/>
      <c r="W197" s="7"/>
      <c r="X197" s="7"/>
    </row>
    <row r="199" spans="3:24" x14ac:dyDescent="0.15">
      <c r="C199" s="7"/>
      <c r="D199" s="7"/>
      <c r="R199" s="7"/>
      <c r="S199" s="7"/>
      <c r="T199" s="7"/>
      <c r="U199" s="7"/>
      <c r="V199" s="7"/>
      <c r="W199" s="7"/>
      <c r="X199" s="7"/>
    </row>
    <row r="200" spans="3:24" x14ac:dyDescent="0.15">
      <c r="C200" s="7"/>
      <c r="D200" s="7"/>
      <c r="R200" s="7"/>
      <c r="S200" s="7"/>
      <c r="T200" s="7"/>
      <c r="U200" s="7"/>
      <c r="V200" s="7"/>
      <c r="W200" s="7"/>
      <c r="X200" s="7"/>
    </row>
    <row r="202" spans="3:24" x14ac:dyDescent="0.15">
      <c r="C202" s="7"/>
      <c r="D202" s="7"/>
      <c r="R202" s="7"/>
      <c r="S202" s="7"/>
      <c r="T202" s="7"/>
      <c r="U202" s="7"/>
      <c r="V202" s="7"/>
      <c r="W202" s="7"/>
      <c r="X202" s="7"/>
    </row>
    <row r="203" spans="3:24" x14ac:dyDescent="0.15">
      <c r="C203" s="7"/>
      <c r="D203" s="7"/>
      <c r="R203" s="7"/>
      <c r="S203" s="7"/>
      <c r="T203" s="7"/>
      <c r="U203" s="7"/>
      <c r="V203" s="7"/>
      <c r="W203" s="7"/>
      <c r="X203" s="7"/>
    </row>
    <row r="204" spans="3:24" x14ac:dyDescent="0.15">
      <c r="C204" s="7"/>
      <c r="D204" s="7"/>
      <c r="R204" s="7"/>
      <c r="S204" s="7"/>
      <c r="T204" s="7"/>
      <c r="U204" s="7"/>
      <c r="V204" s="7"/>
      <c r="W204" s="7"/>
      <c r="X204" s="7"/>
    </row>
    <row r="205" spans="3:24" x14ac:dyDescent="0.15">
      <c r="C205" s="7"/>
      <c r="D205" s="7"/>
      <c r="R205" s="7"/>
      <c r="S205" s="7"/>
      <c r="T205" s="7"/>
      <c r="U205" s="7"/>
      <c r="V205" s="7"/>
      <c r="W205" s="7"/>
      <c r="X205" s="7"/>
    </row>
    <row r="206" spans="3:24" x14ac:dyDescent="0.15">
      <c r="C206" s="7"/>
      <c r="D206" s="7"/>
      <c r="R206" s="7"/>
      <c r="S206" s="7"/>
      <c r="T206" s="7"/>
      <c r="U206" s="7"/>
      <c r="V206" s="7"/>
      <c r="W206" s="7"/>
      <c r="X206" s="7"/>
    </row>
    <row r="207" spans="3:24" x14ac:dyDescent="0.15">
      <c r="C207" s="7"/>
      <c r="D207" s="7"/>
      <c r="R207" s="7"/>
      <c r="S207" s="7"/>
      <c r="T207" s="7"/>
      <c r="U207" s="7"/>
      <c r="V207" s="7"/>
      <c r="W207" s="7"/>
      <c r="X207" s="7"/>
    </row>
    <row r="208" spans="3:24" x14ac:dyDescent="0.15">
      <c r="C208" s="7"/>
      <c r="D208" s="7"/>
      <c r="R208" s="7"/>
      <c r="S208" s="7"/>
      <c r="T208" s="7"/>
      <c r="U208" s="7"/>
      <c r="V208" s="7"/>
      <c r="W208" s="7"/>
      <c r="X208" s="7"/>
    </row>
  </sheetData>
  <sheetProtection password="CC0A" sheet="1" formatCells="0" formatColumns="0" formatRows="0"/>
  <mergeCells count="83">
    <mergeCell ref="N26:P26"/>
    <mergeCell ref="B26:E26"/>
    <mergeCell ref="F26:G26"/>
    <mergeCell ref="H26:I26"/>
    <mergeCell ref="J26:K26"/>
    <mergeCell ref="L26:M26"/>
    <mergeCell ref="K42:L42"/>
    <mergeCell ref="H46:Q46"/>
    <mergeCell ref="N28:P28"/>
    <mergeCell ref="N24:P25"/>
    <mergeCell ref="N27:P27"/>
    <mergeCell ref="L25:M25"/>
    <mergeCell ref="F38:H38"/>
    <mergeCell ref="B43:F45"/>
    <mergeCell ref="H43:Q43"/>
    <mergeCell ref="H44:L44"/>
    <mergeCell ref="M44:Q44"/>
    <mergeCell ref="H45:L45"/>
    <mergeCell ref="M45:Q45"/>
    <mergeCell ref="B38:E38"/>
    <mergeCell ref="B34:E34"/>
    <mergeCell ref="F34:H34"/>
    <mergeCell ref="B27:E27"/>
    <mergeCell ref="F27:G27"/>
    <mergeCell ref="H27:I27"/>
    <mergeCell ref="J27:K27"/>
    <mergeCell ref="L27:M27"/>
    <mergeCell ref="H20:I20"/>
    <mergeCell ref="J20:K20"/>
    <mergeCell ref="F19:G19"/>
    <mergeCell ref="H19:I19"/>
    <mergeCell ref="J24:M24"/>
    <mergeCell ref="L19:M19"/>
    <mergeCell ref="L15:N15"/>
    <mergeCell ref="B16:E17"/>
    <mergeCell ref="F16:I16"/>
    <mergeCell ref="L17:M17"/>
    <mergeCell ref="J16:M16"/>
    <mergeCell ref="J17:K17"/>
    <mergeCell ref="N16:P17"/>
    <mergeCell ref="F17:G17"/>
    <mergeCell ref="H17:I17"/>
    <mergeCell ref="M1:Q1"/>
    <mergeCell ref="B3:Q3"/>
    <mergeCell ref="B5:Q5"/>
    <mergeCell ref="B7:Q8"/>
    <mergeCell ref="B13:C13"/>
    <mergeCell ref="D13:E13"/>
    <mergeCell ref="B11:Q11"/>
    <mergeCell ref="B10:C10"/>
    <mergeCell ref="D10:Q10"/>
    <mergeCell ref="M47:Q47"/>
    <mergeCell ref="M48:Q48"/>
    <mergeCell ref="B50:Q50"/>
    <mergeCell ref="B51:Q51"/>
    <mergeCell ref="F18:G18"/>
    <mergeCell ref="H18:I18"/>
    <mergeCell ref="N39:P39"/>
    <mergeCell ref="N38:P38"/>
    <mergeCell ref="J38:M38"/>
    <mergeCell ref="J39:M39"/>
    <mergeCell ref="L20:M20"/>
    <mergeCell ref="N18:P18"/>
    <mergeCell ref="N19:P19"/>
    <mergeCell ref="N21:P21"/>
    <mergeCell ref="N20:P20"/>
    <mergeCell ref="L18:M18"/>
    <mergeCell ref="J18:K18"/>
    <mergeCell ref="B18:E18"/>
    <mergeCell ref="B19:E19"/>
    <mergeCell ref="B20:E20"/>
    <mergeCell ref="B33:E33"/>
    <mergeCell ref="F33:H33"/>
    <mergeCell ref="B30:C30"/>
    <mergeCell ref="D30:Q30"/>
    <mergeCell ref="B31:Q31"/>
    <mergeCell ref="J19:K19"/>
    <mergeCell ref="B24:E25"/>
    <mergeCell ref="F24:I24"/>
    <mergeCell ref="F25:G25"/>
    <mergeCell ref="H25:I25"/>
    <mergeCell ref="J25:K25"/>
    <mergeCell ref="F20:G20"/>
  </mergeCells>
  <phoneticPr fontId="21"/>
  <conditionalFormatting sqref="B3:Q3">
    <cfRule type="containsText" dxfId="1" priority="2"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1" orientation="portrait" cellComments="asDisplayed" r:id="rId1"/>
  <rowBreaks count="1" manualBreakCount="1">
    <brk id="29" min="1" max="16" man="1"/>
  </rowBreaks>
  <drawing r:id="rId2"/>
  <legacyDrawing r:id="rId3"/>
  <controls>
    <mc:AlternateContent xmlns:mc="http://schemas.openxmlformats.org/markup-compatibility/2006">
      <mc:Choice Requires="x14">
        <control shapeId="63489" r:id="rId4" name="CheckBox1">
          <controlPr defaultSize="0" autoLine="0" r:id="rId5">
            <anchor moveWithCells="1">
              <from>
                <xdr:col>0</xdr:col>
                <xdr:colOff>0</xdr:colOff>
                <xdr:row>109</xdr:row>
                <xdr:rowOff>0</xdr:rowOff>
              </from>
              <to>
                <xdr:col>1</xdr:col>
                <xdr:colOff>57150</xdr:colOff>
                <xdr:row>109</xdr:row>
                <xdr:rowOff>180975</xdr:rowOff>
              </to>
            </anchor>
          </controlPr>
        </control>
      </mc:Choice>
      <mc:Fallback>
        <control shapeId="63489" r:id="rId4" name="CheckBox1"/>
      </mc:Fallback>
    </mc:AlternateContent>
    <mc:AlternateContent xmlns:mc="http://schemas.openxmlformats.org/markup-compatibility/2006">
      <mc:Choice Requires="x14">
        <control shapeId="63490" r:id="rId6" name="CheckBox2">
          <controlPr defaultSize="0" autoLine="0" r:id="rId7">
            <anchor moveWithCells="1">
              <from>
                <xdr:col>0</xdr:col>
                <xdr:colOff>0</xdr:colOff>
                <xdr:row>109</xdr:row>
                <xdr:rowOff>0</xdr:rowOff>
              </from>
              <to>
                <xdr:col>1</xdr:col>
                <xdr:colOff>57150</xdr:colOff>
                <xdr:row>109</xdr:row>
                <xdr:rowOff>180975</xdr:rowOff>
              </to>
            </anchor>
          </controlPr>
        </control>
      </mc:Choice>
      <mc:Fallback>
        <control shapeId="63490" r:id="rId6" name="CheckBox2"/>
      </mc:Fallback>
    </mc:AlternateContent>
    <mc:AlternateContent xmlns:mc="http://schemas.openxmlformats.org/markup-compatibility/2006">
      <mc:Choice Requires="x14">
        <control shapeId="63491" r:id="rId8" name="CheckBox3">
          <controlPr defaultSize="0" autoLine="0" r:id="rId9">
            <anchor moveWithCells="1">
              <from>
                <xdr:col>0</xdr:col>
                <xdr:colOff>0</xdr:colOff>
                <xdr:row>109</xdr:row>
                <xdr:rowOff>0</xdr:rowOff>
              </from>
              <to>
                <xdr:col>1</xdr:col>
                <xdr:colOff>57150</xdr:colOff>
                <xdr:row>109</xdr:row>
                <xdr:rowOff>180975</xdr:rowOff>
              </to>
            </anchor>
          </controlPr>
        </control>
      </mc:Choice>
      <mc:Fallback>
        <control shapeId="63491" r:id="rId8" name="CheckBox3"/>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5E9C6DA3-0DD8-49FE-92B8-9F97DEAF3977}">
          <x14:formula1>
            <xm:f>作業リスト!$Q$2:$Q$3</xm:f>
          </x14:formula1>
          <xm:sqref>D13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0A382-A1B2-430C-904A-FA7FA4E60FA6}">
  <sheetPr codeName="Sheet11"/>
  <dimension ref="A1:Y175"/>
  <sheetViews>
    <sheetView view="pageBreakPreview" zoomScale="70" zoomScaleNormal="100" zoomScaleSheetLayoutView="70" workbookViewId="0">
      <pane ySplit="4" topLeftCell="A5" activePane="bottomLeft" state="frozen"/>
      <selection pane="bottomLeft" activeCell="B5" sqref="B5:Q5"/>
    </sheetView>
  </sheetViews>
  <sheetFormatPr defaultColWidth="0" defaultRowHeight="17.25" customHeight="1" zeroHeight="1" x14ac:dyDescent="0.15"/>
  <cols>
    <col min="1" max="1" width="1.25" style="7" customWidth="1"/>
    <col min="2" max="2" width="7.625" style="7" customWidth="1"/>
    <col min="3" max="4" width="7.625" style="8" customWidth="1"/>
    <col min="5" max="17" width="7.625" style="7" customWidth="1"/>
    <col min="18" max="24" width="9" style="151" customWidth="1"/>
    <col min="25" max="25" width="0" style="7" hidden="1" customWidth="1"/>
    <col min="26" max="16384" width="9" style="7" hidden="1"/>
  </cols>
  <sheetData>
    <row r="1" spans="2:18" ht="25.15" customHeight="1" x14ac:dyDescent="0.15">
      <c r="M1" s="473" t="s">
        <v>14</v>
      </c>
      <c r="N1" s="474"/>
      <c r="O1" s="474"/>
      <c r="P1" s="474"/>
      <c r="Q1" s="475"/>
    </row>
    <row r="2" spans="2:18" ht="9.9499999999999993" customHeight="1" x14ac:dyDescent="0.15">
      <c r="M2" s="6"/>
      <c r="N2" s="6"/>
      <c r="O2" s="6"/>
      <c r="P2" s="6"/>
      <c r="Q2" s="6"/>
    </row>
    <row r="3" spans="2:18" ht="18.75" x14ac:dyDescent="0.15">
      <c r="B3" s="476" t="str">
        <f>IF(入力シート!$D$41="未",作業リスト!T3,IF(入力シート!$D$41="済",作業リスト!T5,作業リスト!T4))</f>
        <v>★先に「入力シート」の「ベースアップ評価料・処遇改善加算の届出」を選択してください。</v>
      </c>
      <c r="C3" s="476"/>
      <c r="D3" s="476"/>
      <c r="E3" s="476"/>
      <c r="F3" s="476"/>
      <c r="G3" s="476"/>
      <c r="H3" s="476"/>
      <c r="I3" s="476"/>
      <c r="J3" s="476"/>
      <c r="K3" s="476"/>
      <c r="L3" s="476"/>
      <c r="M3" s="476"/>
      <c r="N3" s="476"/>
      <c r="O3" s="476"/>
      <c r="P3" s="476"/>
      <c r="Q3" s="476"/>
    </row>
    <row r="4" spans="2:18" ht="9.9499999999999993" customHeight="1" x14ac:dyDescent="0.15">
      <c r="B4" s="77"/>
      <c r="C4" s="77"/>
      <c r="D4" s="77"/>
      <c r="E4" s="77"/>
      <c r="F4" s="77"/>
      <c r="G4" s="77"/>
      <c r="H4" s="77"/>
      <c r="I4" s="77"/>
      <c r="J4" s="77"/>
      <c r="K4" s="77"/>
      <c r="L4" s="77"/>
      <c r="M4" s="77"/>
      <c r="N4" s="77"/>
      <c r="O4" s="77"/>
      <c r="P4" s="77"/>
      <c r="Q4" s="77"/>
    </row>
    <row r="5" spans="2:18" ht="54.95" customHeight="1" x14ac:dyDescent="0.15">
      <c r="B5" s="477" t="s">
        <v>448</v>
      </c>
      <c r="C5" s="477"/>
      <c r="D5" s="477"/>
      <c r="E5" s="477"/>
      <c r="F5" s="477"/>
      <c r="G5" s="477"/>
      <c r="H5" s="477"/>
      <c r="I5" s="477"/>
      <c r="J5" s="477"/>
      <c r="K5" s="477"/>
      <c r="L5" s="477"/>
      <c r="M5" s="477"/>
      <c r="N5" s="477"/>
      <c r="O5" s="477"/>
      <c r="P5" s="477"/>
      <c r="Q5" s="477"/>
    </row>
    <row r="6" spans="2:18" ht="7.5" customHeight="1" x14ac:dyDescent="0.15"/>
    <row r="7" spans="2:18" ht="35.1" customHeight="1" x14ac:dyDescent="0.15">
      <c r="B7" s="478" t="s">
        <v>429</v>
      </c>
      <c r="C7" s="478"/>
      <c r="D7" s="478"/>
      <c r="E7" s="478"/>
      <c r="F7" s="478"/>
      <c r="G7" s="478"/>
      <c r="H7" s="478"/>
      <c r="I7" s="478"/>
      <c r="J7" s="478"/>
      <c r="K7" s="478"/>
      <c r="L7" s="478"/>
      <c r="M7" s="478"/>
      <c r="N7" s="478"/>
      <c r="O7" s="478"/>
      <c r="P7" s="478"/>
      <c r="Q7" s="478"/>
    </row>
    <row r="8" spans="2:18" ht="35.1" customHeight="1" x14ac:dyDescent="0.15">
      <c r="B8" s="478"/>
      <c r="C8" s="478"/>
      <c r="D8" s="478"/>
      <c r="E8" s="478"/>
      <c r="F8" s="478"/>
      <c r="G8" s="478"/>
      <c r="H8" s="478"/>
      <c r="I8" s="478"/>
      <c r="J8" s="478"/>
      <c r="K8" s="478"/>
      <c r="L8" s="478"/>
      <c r="M8" s="478"/>
      <c r="N8" s="478"/>
      <c r="O8" s="478"/>
      <c r="P8" s="478"/>
      <c r="Q8" s="478"/>
    </row>
    <row r="9" spans="2:18" ht="7.5" customHeight="1" thickBot="1" x14ac:dyDescent="0.2"/>
    <row r="10" spans="2:18" ht="45" customHeight="1" thickBot="1" x14ac:dyDescent="0.2">
      <c r="B10" s="447" t="s">
        <v>315</v>
      </c>
      <c r="C10" s="448"/>
      <c r="D10" s="449" t="s">
        <v>317</v>
      </c>
      <c r="E10" s="449"/>
      <c r="F10" s="449"/>
      <c r="G10" s="449"/>
      <c r="H10" s="449"/>
      <c r="I10" s="449"/>
      <c r="J10" s="449"/>
      <c r="K10" s="449"/>
      <c r="L10" s="449"/>
      <c r="M10" s="449"/>
      <c r="N10" s="449"/>
      <c r="O10" s="449"/>
      <c r="P10" s="449"/>
      <c r="Q10" s="450"/>
      <c r="R10" s="151" t="s">
        <v>422</v>
      </c>
    </row>
    <row r="11" spans="2:18" ht="63.75" customHeight="1" x14ac:dyDescent="0.15">
      <c r="B11" s="483" t="s">
        <v>412</v>
      </c>
      <c r="C11" s="483"/>
      <c r="D11" s="483"/>
      <c r="E11" s="483"/>
      <c r="F11" s="483"/>
      <c r="G11" s="483"/>
      <c r="H11" s="483"/>
      <c r="I11" s="483"/>
      <c r="J11" s="483"/>
      <c r="K11" s="483"/>
      <c r="L11" s="483"/>
      <c r="M11" s="483"/>
      <c r="N11" s="483"/>
      <c r="O11" s="483"/>
      <c r="P11" s="483"/>
      <c r="Q11" s="483"/>
    </row>
    <row r="12" spans="2:18" ht="5.25" customHeight="1" x14ac:dyDescent="0.15">
      <c r="C12" s="9"/>
      <c r="D12" s="9"/>
    </row>
    <row r="13" spans="2:18" ht="27.75" customHeight="1" x14ac:dyDescent="0.15">
      <c r="B13" s="479" t="s">
        <v>319</v>
      </c>
      <c r="C13" s="480"/>
      <c r="D13" s="518"/>
      <c r="E13" s="519"/>
      <c r="R13" s="151" t="s">
        <v>392</v>
      </c>
    </row>
    <row r="14" spans="2:18" ht="10.5" customHeight="1" x14ac:dyDescent="0.15">
      <c r="C14" s="9"/>
      <c r="D14" s="9"/>
    </row>
    <row r="15" spans="2:18" ht="50.1" customHeight="1" x14ac:dyDescent="0.15">
      <c r="B15" s="520"/>
      <c r="C15" s="520"/>
      <c r="D15" s="520"/>
      <c r="E15" s="520"/>
      <c r="F15" s="521" t="s">
        <v>310</v>
      </c>
      <c r="G15" s="522"/>
      <c r="H15" s="523"/>
      <c r="I15" s="521" t="s">
        <v>311</v>
      </c>
      <c r="J15" s="522"/>
      <c r="K15" s="523"/>
      <c r="L15" s="524" t="s">
        <v>312</v>
      </c>
      <c r="M15" s="525"/>
      <c r="N15" s="526"/>
      <c r="O15" s="524" t="s">
        <v>321</v>
      </c>
      <c r="P15" s="525"/>
      <c r="Q15" s="526"/>
    </row>
    <row r="16" spans="2:18" ht="25.5" customHeight="1" x14ac:dyDescent="0.15">
      <c r="B16" s="520"/>
      <c r="C16" s="520"/>
      <c r="D16" s="520"/>
      <c r="E16" s="520"/>
      <c r="F16" s="533" t="s">
        <v>62</v>
      </c>
      <c r="G16" s="534"/>
      <c r="H16" s="535"/>
      <c r="I16" s="533" t="s">
        <v>106</v>
      </c>
      <c r="J16" s="534"/>
      <c r="K16" s="535"/>
      <c r="L16" s="527"/>
      <c r="M16" s="528"/>
      <c r="N16" s="529"/>
      <c r="O16" s="527"/>
      <c r="P16" s="528"/>
      <c r="Q16" s="529"/>
    </row>
    <row r="17" spans="2:18" ht="25.5" customHeight="1" x14ac:dyDescent="0.15">
      <c r="B17" s="520"/>
      <c r="C17" s="520"/>
      <c r="D17" s="520"/>
      <c r="E17" s="520"/>
      <c r="F17" s="536" t="s">
        <v>450</v>
      </c>
      <c r="G17" s="537"/>
      <c r="H17" s="538"/>
      <c r="I17" s="536" t="s">
        <v>450</v>
      </c>
      <c r="J17" s="537"/>
      <c r="K17" s="538"/>
      <c r="L17" s="530"/>
      <c r="M17" s="531"/>
      <c r="N17" s="532"/>
      <c r="O17" s="530"/>
      <c r="P17" s="531"/>
      <c r="Q17" s="532"/>
      <c r="R17" s="151" t="s">
        <v>393</v>
      </c>
    </row>
    <row r="18" spans="2:18" ht="21.4" customHeight="1" x14ac:dyDescent="0.15">
      <c r="B18" s="553" t="s">
        <v>309</v>
      </c>
      <c r="C18" s="554"/>
      <c r="D18" s="554"/>
      <c r="E18" s="555"/>
      <c r="F18" s="556"/>
      <c r="G18" s="557"/>
      <c r="H18" s="558"/>
      <c r="I18" s="556"/>
      <c r="J18" s="557"/>
      <c r="K18" s="558"/>
      <c r="L18" s="559" t="str">
        <f>IFERROR(F18/I18,"")</f>
        <v/>
      </c>
      <c r="M18" s="560"/>
      <c r="N18" s="561"/>
      <c r="O18" s="540" t="str">
        <f>IF(F18="","",F18-I18)</f>
        <v/>
      </c>
      <c r="P18" s="541"/>
      <c r="Q18" s="542"/>
    </row>
    <row r="19" spans="2:18" ht="21.4" customHeight="1" x14ac:dyDescent="0.15">
      <c r="B19" s="543" t="s">
        <v>107</v>
      </c>
      <c r="C19" s="543"/>
      <c r="D19" s="543"/>
      <c r="E19" s="543"/>
      <c r="F19" s="544"/>
      <c r="G19" s="545"/>
      <c r="H19" s="546"/>
      <c r="I19" s="544"/>
      <c r="J19" s="545"/>
      <c r="K19" s="546"/>
      <c r="L19" s="547" t="str">
        <f t="shared" ref="L19:L21" si="0">IFERROR(F19/I19,"")</f>
        <v/>
      </c>
      <c r="M19" s="548"/>
      <c r="N19" s="549"/>
      <c r="O19" s="550" t="str">
        <f t="shared" ref="O19:O21" si="1">IF(F19="","",F19-I19)</f>
        <v/>
      </c>
      <c r="P19" s="551"/>
      <c r="Q19" s="552"/>
    </row>
    <row r="20" spans="2:18" ht="21.4" customHeight="1" thickBot="1" x14ac:dyDescent="0.2">
      <c r="B20" s="562" t="s">
        <v>108</v>
      </c>
      <c r="C20" s="562"/>
      <c r="D20" s="562"/>
      <c r="E20" s="562"/>
      <c r="F20" s="563"/>
      <c r="G20" s="564"/>
      <c r="H20" s="565"/>
      <c r="I20" s="563"/>
      <c r="J20" s="564"/>
      <c r="K20" s="565"/>
      <c r="L20" s="566" t="str">
        <f t="shared" si="0"/>
        <v/>
      </c>
      <c r="M20" s="567"/>
      <c r="N20" s="568"/>
      <c r="O20" s="569" t="str">
        <f t="shared" si="1"/>
        <v/>
      </c>
      <c r="P20" s="570"/>
      <c r="Q20" s="571"/>
    </row>
    <row r="21" spans="2:18" ht="21.4" customHeight="1" thickTop="1" thickBot="1" x14ac:dyDescent="0.2">
      <c r="B21" s="572" t="s">
        <v>109</v>
      </c>
      <c r="C21" s="572"/>
      <c r="D21" s="572"/>
      <c r="E21" s="572"/>
      <c r="F21" s="573" t="str">
        <f>IF(F18="","",F18-F19-F20)</f>
        <v/>
      </c>
      <c r="G21" s="574"/>
      <c r="H21" s="575"/>
      <c r="I21" s="573" t="str">
        <f>IF(I18="","",I18-I19-I20)</f>
        <v/>
      </c>
      <c r="J21" s="574"/>
      <c r="K21" s="575"/>
      <c r="L21" s="576" t="str">
        <f t="shared" si="0"/>
        <v/>
      </c>
      <c r="M21" s="577"/>
      <c r="N21" s="577"/>
      <c r="O21" s="578" t="str">
        <f t="shared" si="1"/>
        <v/>
      </c>
      <c r="P21" s="579"/>
      <c r="Q21" s="580"/>
    </row>
    <row r="22" spans="2:18" ht="23.45" customHeight="1" thickTop="1" thickBot="1" x14ac:dyDescent="0.2">
      <c r="C22" s="9"/>
      <c r="D22" s="9"/>
      <c r="E22" s="10"/>
      <c r="F22" s="10"/>
      <c r="G22" s="10"/>
      <c r="H22" s="11"/>
      <c r="I22" s="11"/>
      <c r="J22" s="11"/>
      <c r="K22" s="11"/>
      <c r="L22" s="11"/>
      <c r="M22" s="11"/>
      <c r="N22" s="150" t="s">
        <v>308</v>
      </c>
      <c r="O22" s="581" t="str">
        <f>IF(O21="","",IF(O21&lt;=0,"融資対象外","要件1クリア"))</f>
        <v/>
      </c>
      <c r="P22" s="582"/>
      <c r="Q22" s="583"/>
    </row>
    <row r="23" spans="2:18" ht="10.5" customHeight="1" thickTop="1" x14ac:dyDescent="0.15">
      <c r="C23" s="9"/>
      <c r="D23" s="9"/>
      <c r="E23" s="10"/>
      <c r="F23" s="10"/>
      <c r="G23" s="10"/>
      <c r="H23" s="11"/>
      <c r="I23" s="11"/>
      <c r="J23" s="11"/>
      <c r="K23" s="11"/>
      <c r="L23" s="11"/>
      <c r="M23" s="11"/>
      <c r="N23" s="11"/>
      <c r="O23" s="12"/>
      <c r="P23" s="12"/>
      <c r="Q23" s="12"/>
    </row>
    <row r="24" spans="2:18" ht="42" customHeight="1" x14ac:dyDescent="0.15">
      <c r="B24" s="584" t="s">
        <v>334</v>
      </c>
      <c r="C24" s="585"/>
      <c r="D24" s="585"/>
      <c r="E24" s="585"/>
      <c r="F24" s="585"/>
      <c r="G24" s="585"/>
      <c r="H24" s="585"/>
      <c r="I24" s="585"/>
      <c r="J24" s="585"/>
      <c r="K24" s="585"/>
      <c r="L24" s="585"/>
      <c r="M24" s="585"/>
      <c r="N24" s="585"/>
      <c r="O24" s="586"/>
    </row>
    <row r="25" spans="2:18" ht="42" customHeight="1" x14ac:dyDescent="0.15">
      <c r="B25" s="587"/>
      <c r="C25" s="588"/>
      <c r="D25" s="588"/>
      <c r="E25" s="588"/>
      <c r="F25" s="588"/>
      <c r="G25" s="588"/>
      <c r="H25" s="588"/>
      <c r="I25" s="588"/>
      <c r="J25" s="588"/>
      <c r="K25" s="588"/>
      <c r="L25" s="588"/>
      <c r="M25" s="588"/>
      <c r="N25" s="588"/>
      <c r="O25" s="589"/>
    </row>
    <row r="26" spans="2:18" ht="42" customHeight="1" x14ac:dyDescent="0.15">
      <c r="B26" s="590"/>
      <c r="C26" s="591"/>
      <c r="D26" s="591"/>
      <c r="E26" s="591"/>
      <c r="F26" s="591"/>
      <c r="G26" s="591"/>
      <c r="H26" s="591"/>
      <c r="I26" s="591"/>
      <c r="J26" s="591"/>
      <c r="K26" s="591"/>
      <c r="L26" s="591"/>
      <c r="M26" s="591"/>
      <c r="N26" s="591"/>
      <c r="O26" s="592"/>
    </row>
    <row r="27" spans="2:18" ht="11.25" customHeight="1" x14ac:dyDescent="0.15">
      <c r="B27" s="65"/>
      <c r="C27" s="65"/>
      <c r="D27" s="65"/>
      <c r="E27" s="65"/>
      <c r="F27" s="65"/>
      <c r="G27" s="65"/>
      <c r="H27" s="65"/>
      <c r="I27" s="65"/>
      <c r="J27" s="65"/>
      <c r="K27" s="65"/>
      <c r="L27" s="66"/>
      <c r="M27" s="67"/>
      <c r="N27" s="67"/>
      <c r="O27" s="67"/>
      <c r="P27" s="67"/>
      <c r="Q27" s="67"/>
    </row>
    <row r="28" spans="2:18" ht="27.75" customHeight="1" x14ac:dyDescent="0.15">
      <c r="B28" s="593" t="s">
        <v>333</v>
      </c>
      <c r="C28" s="593"/>
      <c r="D28" s="593"/>
      <c r="E28" s="593"/>
      <c r="F28" s="593"/>
      <c r="G28" s="593"/>
      <c r="H28" s="593"/>
      <c r="I28" s="593"/>
      <c r="J28" s="593"/>
      <c r="K28" s="593"/>
      <c r="L28" s="593"/>
      <c r="M28" s="593"/>
      <c r="N28" s="593"/>
      <c r="O28" s="593"/>
      <c r="P28" s="593"/>
      <c r="Q28" s="593"/>
    </row>
    <row r="29" spans="2:18" ht="39.950000000000003" customHeight="1" x14ac:dyDescent="0.15">
      <c r="B29" s="594"/>
      <c r="C29" s="595"/>
      <c r="D29" s="595"/>
      <c r="E29" s="595"/>
      <c r="F29" s="595"/>
      <c r="G29" s="595"/>
      <c r="H29" s="595"/>
      <c r="I29" s="595"/>
      <c r="J29" s="595"/>
      <c r="K29" s="595"/>
      <c r="L29" s="595"/>
      <c r="M29" s="595"/>
      <c r="N29" s="595"/>
      <c r="O29" s="595"/>
      <c r="P29" s="595"/>
      <c r="Q29" s="596"/>
      <c r="R29" s="151" t="s">
        <v>394</v>
      </c>
    </row>
    <row r="30" spans="2:18" ht="20.25" customHeight="1" x14ac:dyDescent="0.15">
      <c r="B30" s="597"/>
      <c r="C30" s="598"/>
      <c r="D30" s="598"/>
      <c r="E30" s="598"/>
      <c r="F30" s="598"/>
      <c r="G30" s="598"/>
      <c r="H30" s="598"/>
      <c r="I30" s="598"/>
      <c r="J30" s="598"/>
      <c r="K30" s="598"/>
      <c r="L30" s="598"/>
      <c r="M30" s="598"/>
      <c r="N30" s="598"/>
      <c r="O30" s="598"/>
      <c r="P30" s="598"/>
      <c r="Q30" s="599"/>
    </row>
    <row r="31" spans="2:18" ht="20.25" customHeight="1" x14ac:dyDescent="0.15">
      <c r="B31" s="597"/>
      <c r="C31" s="598"/>
      <c r="D31" s="598"/>
      <c r="E31" s="598"/>
      <c r="F31" s="598"/>
      <c r="G31" s="598"/>
      <c r="H31" s="598"/>
      <c r="I31" s="598"/>
      <c r="J31" s="598"/>
      <c r="K31" s="598"/>
      <c r="L31" s="598"/>
      <c r="M31" s="598"/>
      <c r="N31" s="598"/>
      <c r="O31" s="598"/>
      <c r="P31" s="598"/>
      <c r="Q31" s="599"/>
    </row>
    <row r="32" spans="2:18" x14ac:dyDescent="0.15">
      <c r="B32" s="597"/>
      <c r="C32" s="598"/>
      <c r="D32" s="598"/>
      <c r="E32" s="598"/>
      <c r="F32" s="598"/>
      <c r="G32" s="598"/>
      <c r="H32" s="598"/>
      <c r="I32" s="598"/>
      <c r="J32" s="598"/>
      <c r="K32" s="598"/>
      <c r="L32" s="598"/>
      <c r="M32" s="598"/>
      <c r="N32" s="598"/>
      <c r="O32" s="598"/>
      <c r="P32" s="598"/>
      <c r="Q32" s="599"/>
    </row>
    <row r="33" spans="2:18" x14ac:dyDescent="0.15">
      <c r="B33" s="600"/>
      <c r="C33" s="601"/>
      <c r="D33" s="601"/>
      <c r="E33" s="601"/>
      <c r="F33" s="601"/>
      <c r="G33" s="601"/>
      <c r="H33" s="601"/>
      <c r="I33" s="601"/>
      <c r="J33" s="601"/>
      <c r="K33" s="601"/>
      <c r="L33" s="601"/>
      <c r="M33" s="601"/>
      <c r="N33" s="601"/>
      <c r="O33" s="601"/>
      <c r="P33" s="601"/>
      <c r="Q33" s="602"/>
    </row>
    <row r="34" spans="2:18" ht="33" customHeight="1" thickBot="1" x14ac:dyDescent="0.2">
      <c r="B34" s="539"/>
      <c r="C34" s="539"/>
      <c r="D34" s="539"/>
      <c r="E34" s="539"/>
      <c r="F34" s="539"/>
      <c r="G34" s="539"/>
      <c r="H34" s="539"/>
      <c r="I34" s="539"/>
      <c r="J34" s="539"/>
      <c r="K34" s="539"/>
      <c r="L34" s="539"/>
      <c r="M34" s="539"/>
      <c r="N34" s="539"/>
      <c r="O34" s="539"/>
      <c r="P34" s="539"/>
      <c r="Q34" s="539"/>
    </row>
    <row r="35" spans="2:18" ht="45" customHeight="1" thickBot="1" x14ac:dyDescent="0.2">
      <c r="B35" s="447" t="s">
        <v>316</v>
      </c>
      <c r="C35" s="448"/>
      <c r="D35" s="449" t="s">
        <v>430</v>
      </c>
      <c r="E35" s="449"/>
      <c r="F35" s="449"/>
      <c r="G35" s="449"/>
      <c r="H35" s="449"/>
      <c r="I35" s="449"/>
      <c r="J35" s="449"/>
      <c r="K35" s="449"/>
      <c r="L35" s="449"/>
      <c r="M35" s="449"/>
      <c r="N35" s="449"/>
      <c r="O35" s="449"/>
      <c r="P35" s="449"/>
      <c r="Q35" s="450"/>
    </row>
    <row r="36" spans="2:18" ht="45" customHeight="1" x14ac:dyDescent="0.15">
      <c r="B36" s="483" t="s">
        <v>411</v>
      </c>
      <c r="C36" s="483"/>
      <c r="D36" s="483"/>
      <c r="E36" s="483"/>
      <c r="F36" s="483"/>
      <c r="G36" s="483"/>
      <c r="H36" s="483"/>
      <c r="I36" s="483"/>
      <c r="J36" s="483"/>
      <c r="K36" s="483"/>
      <c r="L36" s="483"/>
      <c r="M36" s="483"/>
      <c r="N36" s="483"/>
      <c r="O36" s="483"/>
      <c r="P36" s="483"/>
      <c r="Q36" s="483"/>
    </row>
    <row r="37" spans="2:18" ht="5.25" customHeight="1" x14ac:dyDescent="0.15">
      <c r="C37" s="9"/>
      <c r="D37" s="9"/>
    </row>
    <row r="38" spans="2:18" x14ac:dyDescent="0.15">
      <c r="C38" s="9"/>
      <c r="D38" s="9"/>
      <c r="L38" s="484"/>
      <c r="M38" s="484"/>
      <c r="N38" s="484"/>
      <c r="P38" s="147" t="s">
        <v>306</v>
      </c>
    </row>
    <row r="39" spans="2:18" ht="50.1" customHeight="1" x14ac:dyDescent="0.15">
      <c r="B39" s="520"/>
      <c r="C39" s="520"/>
      <c r="D39" s="520"/>
      <c r="E39" s="520"/>
      <c r="F39" s="453" t="s">
        <v>304</v>
      </c>
      <c r="G39" s="454"/>
      <c r="H39" s="454"/>
      <c r="I39" s="454"/>
      <c r="J39" s="453" t="s">
        <v>305</v>
      </c>
      <c r="K39" s="454"/>
      <c r="L39" s="454"/>
      <c r="M39" s="454"/>
      <c r="N39" s="486" t="s">
        <v>307</v>
      </c>
      <c r="O39" s="487"/>
      <c r="P39" s="488"/>
    </row>
    <row r="40" spans="2:18" ht="25.5" customHeight="1" x14ac:dyDescent="0.15">
      <c r="B40" s="520"/>
      <c r="C40" s="520"/>
      <c r="D40" s="520"/>
      <c r="E40" s="520"/>
      <c r="F40" s="453" t="s">
        <v>300</v>
      </c>
      <c r="G40" s="454"/>
      <c r="H40" s="453" t="s">
        <v>301</v>
      </c>
      <c r="I40" s="454"/>
      <c r="J40" s="453" t="s">
        <v>302</v>
      </c>
      <c r="K40" s="454"/>
      <c r="L40" s="453" t="s">
        <v>303</v>
      </c>
      <c r="M40" s="454"/>
      <c r="N40" s="489"/>
      <c r="O40" s="490"/>
      <c r="P40" s="491"/>
    </row>
    <row r="41" spans="2:18" ht="21.4" customHeight="1" x14ac:dyDescent="0.15">
      <c r="B41" s="603" t="str">
        <f>F17</f>
        <v>●年●月</v>
      </c>
      <c r="C41" s="604"/>
      <c r="D41" s="604"/>
      <c r="E41" s="605"/>
      <c r="F41" s="431"/>
      <c r="G41" s="432"/>
      <c r="H41" s="431"/>
      <c r="I41" s="432"/>
      <c r="J41" s="455" t="str">
        <f>IF(F18="","",F18)</f>
        <v/>
      </c>
      <c r="K41" s="606"/>
      <c r="L41" s="431"/>
      <c r="M41" s="432"/>
      <c r="N41" s="455" t="str">
        <f>IF(L41="","",(F41+H41)-(J41+L41))</f>
        <v/>
      </c>
      <c r="O41" s="456"/>
      <c r="P41" s="456"/>
      <c r="R41" s="151" t="s">
        <v>395</v>
      </c>
    </row>
    <row r="42" spans="2:18" ht="21.4" customHeight="1" x14ac:dyDescent="0.15">
      <c r="B42" s="436" t="s">
        <v>313</v>
      </c>
      <c r="C42" s="437"/>
      <c r="D42" s="437"/>
      <c r="E42" s="438"/>
      <c r="F42" s="431"/>
      <c r="G42" s="432"/>
      <c r="H42" s="431"/>
      <c r="I42" s="432"/>
      <c r="J42" s="455" t="str">
        <f>IF(I18="","",I18)</f>
        <v/>
      </c>
      <c r="K42" s="606"/>
      <c r="L42" s="431"/>
      <c r="M42" s="432"/>
      <c r="N42" s="455" t="str">
        <f>IF(L42="","",(F42+H42)-(J42+L42))</f>
        <v/>
      </c>
      <c r="O42" s="456"/>
      <c r="P42" s="456"/>
    </row>
    <row r="43" spans="2:18" ht="21.4" customHeight="1" thickBot="1" x14ac:dyDescent="0.2">
      <c r="B43" s="439" t="s">
        <v>314</v>
      </c>
      <c r="C43" s="440"/>
      <c r="D43" s="440"/>
      <c r="E43" s="441"/>
      <c r="F43" s="455" t="str">
        <f>IF(F41="","",F41-F42)</f>
        <v/>
      </c>
      <c r="G43" s="456"/>
      <c r="H43" s="455" t="str">
        <f>IF(H41="","",H41-H42)</f>
        <v/>
      </c>
      <c r="I43" s="456"/>
      <c r="J43" s="455" t="str">
        <f>IF(J41="","",J41-J42)</f>
        <v/>
      </c>
      <c r="K43" s="456"/>
      <c r="L43" s="455" t="str">
        <f>IF(L41="","",L41-L42)</f>
        <v/>
      </c>
      <c r="M43" s="456"/>
      <c r="N43" s="471" t="str">
        <f>IF(N41="","",N41-N42)</f>
        <v/>
      </c>
      <c r="O43" s="472"/>
      <c r="P43" s="472"/>
    </row>
    <row r="44" spans="2:18" ht="21" customHeight="1" thickBot="1" x14ac:dyDescent="0.2">
      <c r="C44" s="9"/>
      <c r="D44" s="9"/>
      <c r="E44" s="10"/>
      <c r="F44" s="10"/>
      <c r="G44" s="10"/>
      <c r="H44" s="11"/>
      <c r="I44" s="11"/>
      <c r="J44" s="11"/>
      <c r="K44" s="11"/>
      <c r="L44" s="11"/>
      <c r="M44" s="150" t="s">
        <v>308</v>
      </c>
      <c r="N44" s="468" t="str">
        <f>IF(N43="","",IF(N43&lt;0,"要件2クリア","融資対象外"))</f>
        <v/>
      </c>
      <c r="O44" s="469"/>
      <c r="P44" s="470"/>
    </row>
    <row r="45" spans="2:18" ht="10.5" customHeight="1" x14ac:dyDescent="0.15">
      <c r="C45" s="7"/>
      <c r="D45" s="7"/>
      <c r="F45" s="10"/>
      <c r="G45" s="10"/>
      <c r="H45" s="10"/>
      <c r="I45" s="10"/>
      <c r="J45" s="10"/>
      <c r="K45" s="10"/>
      <c r="L45" s="10"/>
      <c r="M45" s="10"/>
      <c r="N45" s="10"/>
      <c r="O45" s="10"/>
      <c r="P45" s="10"/>
      <c r="Q45" s="10"/>
    </row>
    <row r="46" spans="2:18" ht="10.5" customHeight="1" thickBot="1" x14ac:dyDescent="0.2">
      <c r="C46" s="9"/>
      <c r="D46" s="9"/>
      <c r="E46" s="10"/>
      <c r="F46" s="10"/>
      <c r="G46" s="10"/>
      <c r="H46" s="11"/>
      <c r="I46" s="11"/>
      <c r="J46" s="11"/>
      <c r="K46" s="11"/>
      <c r="L46" s="11"/>
      <c r="M46" s="11"/>
      <c r="N46" s="11"/>
      <c r="O46" s="12"/>
      <c r="P46" s="12"/>
    </row>
    <row r="47" spans="2:18" ht="45" customHeight="1" thickBot="1" x14ac:dyDescent="0.2">
      <c r="B47" s="447" t="s">
        <v>322</v>
      </c>
      <c r="C47" s="448"/>
      <c r="D47" s="449" t="s">
        <v>326</v>
      </c>
      <c r="E47" s="449"/>
      <c r="F47" s="449"/>
      <c r="G47" s="449"/>
      <c r="H47" s="449"/>
      <c r="I47" s="449"/>
      <c r="J47" s="449"/>
      <c r="K47" s="449"/>
      <c r="L47" s="449"/>
      <c r="M47" s="449"/>
      <c r="N47" s="449"/>
      <c r="O47" s="449"/>
      <c r="P47" s="449"/>
      <c r="Q47" s="450"/>
    </row>
    <row r="48" spans="2:18" ht="45" customHeight="1" x14ac:dyDescent="0.15">
      <c r="B48" s="451" t="s">
        <v>413</v>
      </c>
      <c r="C48" s="451"/>
      <c r="D48" s="451"/>
      <c r="E48" s="451"/>
      <c r="F48" s="451"/>
      <c r="G48" s="451"/>
      <c r="H48" s="451"/>
      <c r="I48" s="451"/>
      <c r="J48" s="451"/>
      <c r="K48" s="451"/>
      <c r="L48" s="451"/>
      <c r="M48" s="451"/>
      <c r="N48" s="451"/>
      <c r="O48" s="451"/>
      <c r="P48" s="451"/>
      <c r="Q48" s="451"/>
    </row>
    <row r="49" spans="2:18" ht="14.25" customHeight="1" x14ac:dyDescent="0.15">
      <c r="B49" s="78"/>
      <c r="C49" s="78"/>
      <c r="D49" s="78"/>
      <c r="E49" s="78"/>
      <c r="F49" s="78"/>
      <c r="G49" s="78"/>
      <c r="H49" s="78"/>
      <c r="I49" s="78"/>
      <c r="J49" s="78"/>
      <c r="K49" s="78"/>
      <c r="L49" s="78"/>
      <c r="M49" s="78"/>
      <c r="N49" s="78"/>
      <c r="O49" s="78"/>
      <c r="P49" s="78"/>
      <c r="Q49" s="78"/>
    </row>
    <row r="50" spans="2:18" ht="24" customHeight="1" x14ac:dyDescent="0.15">
      <c r="B50" s="513" t="s">
        <v>328</v>
      </c>
      <c r="C50" s="514"/>
      <c r="D50" s="514"/>
      <c r="E50" s="515"/>
      <c r="F50" s="516" t="str">
        <f>IF(O22="","",IF(COUNTIF(入力シート!D35,"*福祉貸付*")=1,"福祉貸付対象施設",入力シート!D36))</f>
        <v/>
      </c>
      <c r="G50" s="517"/>
      <c r="H50" s="517"/>
      <c r="I50" s="78"/>
      <c r="J50" s="78"/>
      <c r="K50" s="78"/>
      <c r="L50" s="78"/>
      <c r="M50" s="78"/>
      <c r="N50" s="78"/>
      <c r="O50" s="78"/>
      <c r="P50" s="78"/>
      <c r="Q50" s="78"/>
      <c r="R50" s="161" t="s">
        <v>337</v>
      </c>
    </row>
    <row r="51" spans="2:18" ht="25.5" customHeight="1" x14ac:dyDescent="0.15">
      <c r="B51" s="152"/>
      <c r="C51" s="152"/>
      <c r="D51" s="152"/>
      <c r="E51" s="152"/>
      <c r="F51" s="152"/>
      <c r="G51" s="152"/>
      <c r="H51" s="157" t="s">
        <v>417</v>
      </c>
      <c r="I51" s="78"/>
      <c r="J51" s="152" t="s">
        <v>327</v>
      </c>
      <c r="K51" s="78"/>
      <c r="L51" s="78"/>
      <c r="M51" s="78"/>
      <c r="N51" s="78"/>
      <c r="O51" s="78"/>
      <c r="P51" s="157" t="s">
        <v>417</v>
      </c>
      <c r="Q51" s="78"/>
    </row>
    <row r="52" spans="2:18" ht="24" customHeight="1" x14ac:dyDescent="0.15">
      <c r="B52" s="466" t="s">
        <v>323</v>
      </c>
      <c r="C52" s="467"/>
      <c r="D52" s="467"/>
      <c r="E52" s="467"/>
      <c r="F52" s="464" t="str">
        <f>IFERROR(ROUNDDOWN(O21*24/10000,-2),"")</f>
        <v/>
      </c>
      <c r="G52" s="465"/>
      <c r="H52" s="465"/>
      <c r="I52" s="152"/>
      <c r="J52" s="466" t="s">
        <v>325</v>
      </c>
      <c r="K52" s="467"/>
      <c r="L52" s="467"/>
      <c r="M52" s="467"/>
      <c r="N52" s="464">
        <v>500</v>
      </c>
      <c r="O52" s="465"/>
      <c r="P52" s="465"/>
      <c r="Q52" s="152"/>
    </row>
    <row r="53" spans="2:18" ht="24" customHeight="1" x14ac:dyDescent="0.15">
      <c r="B53" s="466" t="s">
        <v>324</v>
      </c>
      <c r="C53" s="467"/>
      <c r="D53" s="467"/>
      <c r="E53" s="467"/>
      <c r="F53" s="464" t="str">
        <f>IF(F50="","",IF(F50="福祉貸付対象施設",VLOOKUP(F50,作業リスト!$R$2:$S$11,2,FALSE),ROUNDDOWN(VLOOKUP(F50,作業リスト!$R$2:$S$11,2,FALSE)/10000,-2)))</f>
        <v/>
      </c>
      <c r="G53" s="465"/>
      <c r="H53" s="465"/>
      <c r="I53" s="152"/>
      <c r="J53" s="152"/>
      <c r="K53" s="152"/>
      <c r="L53" s="152"/>
      <c r="M53" s="152"/>
      <c r="N53" s="152"/>
      <c r="O53" s="152"/>
      <c r="P53" s="152"/>
      <c r="Q53" s="152"/>
    </row>
    <row r="54" spans="2:18" ht="45" customHeight="1" x14ac:dyDescent="0.15">
      <c r="B54" s="152"/>
      <c r="C54" s="153"/>
      <c r="D54" s="153"/>
      <c r="E54" s="153"/>
      <c r="F54" s="154"/>
      <c r="G54" s="155"/>
      <c r="H54" s="178" t="s">
        <v>331</v>
      </c>
      <c r="I54" s="152"/>
      <c r="J54" s="152"/>
      <c r="K54" s="153"/>
      <c r="L54" s="153"/>
      <c r="M54" s="153"/>
      <c r="N54" s="154"/>
      <c r="O54" s="155"/>
      <c r="P54" s="155"/>
      <c r="Q54" s="152"/>
    </row>
    <row r="55" spans="2:18" ht="45" customHeight="1" x14ac:dyDescent="0.15">
      <c r="B55" s="152"/>
      <c r="C55" s="152"/>
      <c r="D55" s="152"/>
      <c r="E55" s="152"/>
      <c r="F55" s="152"/>
      <c r="G55" s="152"/>
      <c r="H55" s="152"/>
      <c r="I55" s="152"/>
      <c r="J55" s="152"/>
      <c r="K55" s="152"/>
      <c r="L55" s="156" t="s">
        <v>331</v>
      </c>
      <c r="M55" s="152"/>
      <c r="N55" s="152"/>
      <c r="O55" s="152"/>
      <c r="P55" s="152"/>
      <c r="Q55" s="152"/>
    </row>
    <row r="56" spans="2:18" ht="7.5" customHeight="1" thickBot="1" x14ac:dyDescent="0.2">
      <c r="B56" s="13"/>
      <c r="C56" s="13"/>
      <c r="D56" s="13"/>
      <c r="E56" s="13"/>
      <c r="F56" s="13"/>
      <c r="G56" s="13"/>
      <c r="H56" s="13"/>
      <c r="I56" s="13"/>
      <c r="J56" s="13"/>
      <c r="K56" s="492"/>
      <c r="L56" s="492"/>
      <c r="M56" s="148"/>
      <c r="N56" s="148"/>
      <c r="O56" s="148"/>
      <c r="P56" s="64"/>
      <c r="Q56" s="79"/>
    </row>
    <row r="57" spans="2:18" ht="23.1" customHeight="1" thickTop="1" thickBot="1" x14ac:dyDescent="0.2">
      <c r="B57" s="495" t="s">
        <v>119</v>
      </c>
      <c r="C57" s="496"/>
      <c r="D57" s="496"/>
      <c r="E57" s="496"/>
      <c r="F57" s="497"/>
      <c r="G57" s="13"/>
      <c r="H57" s="504" t="s">
        <v>110</v>
      </c>
      <c r="I57" s="505"/>
      <c r="J57" s="505"/>
      <c r="K57" s="505"/>
      <c r="L57" s="505"/>
      <c r="M57" s="505"/>
      <c r="N57" s="505"/>
      <c r="O57" s="505"/>
      <c r="P57" s="505"/>
      <c r="Q57" s="506"/>
    </row>
    <row r="58" spans="2:18" ht="24.95" customHeight="1" thickTop="1" thickBot="1" x14ac:dyDescent="0.2">
      <c r="B58" s="498"/>
      <c r="C58" s="499"/>
      <c r="D58" s="499"/>
      <c r="E58" s="499"/>
      <c r="F58" s="500"/>
      <c r="G58" s="11"/>
      <c r="H58" s="507" t="s">
        <v>396</v>
      </c>
      <c r="I58" s="508"/>
      <c r="J58" s="508"/>
      <c r="K58" s="508"/>
      <c r="L58" s="509"/>
      <c r="M58" s="507" t="s">
        <v>332</v>
      </c>
      <c r="N58" s="508"/>
      <c r="O58" s="508"/>
      <c r="P58" s="508"/>
      <c r="Q58" s="509"/>
    </row>
    <row r="59" spans="2:18" ht="59.25" customHeight="1" thickTop="1" thickBot="1" x14ac:dyDescent="0.2">
      <c r="B59" s="501"/>
      <c r="C59" s="502"/>
      <c r="D59" s="502"/>
      <c r="E59" s="502"/>
      <c r="F59" s="503"/>
      <c r="G59" s="13"/>
      <c r="H59" s="510" t="str">
        <f>IF(O22="","",IF(OR(O22="融資対象外",N44="融資対象外"),"融資対象外※上記要件をご確認ください","有担保のお申込みをご希望の場合は、事前にご連絡ください。"))</f>
        <v/>
      </c>
      <c r="I59" s="511"/>
      <c r="J59" s="511"/>
      <c r="K59" s="511"/>
      <c r="L59" s="512"/>
      <c r="M59" s="510" t="str">
        <f>IF(O22="","",IF(OR(O22="融資対象外",N44="融資対象外"),"融資対象外※上記要件をご確認ください",MIN(MIN(F52:H53),MAX(N52:P53))))</f>
        <v/>
      </c>
      <c r="N59" s="511"/>
      <c r="O59" s="511"/>
      <c r="P59" s="511"/>
      <c r="Q59" s="512"/>
    </row>
    <row r="60" spans="2:18" ht="40.5" customHeight="1" thickTop="1" thickBot="1" x14ac:dyDescent="0.2">
      <c r="B60" s="14"/>
      <c r="C60" s="14"/>
      <c r="D60" s="14"/>
      <c r="E60" s="14"/>
      <c r="F60" s="14"/>
      <c r="G60" s="14"/>
      <c r="H60" s="493" t="s">
        <v>397</v>
      </c>
      <c r="I60" s="494"/>
      <c r="J60" s="494"/>
      <c r="K60" s="494"/>
      <c r="L60" s="494"/>
      <c r="M60" s="494"/>
      <c r="N60" s="494"/>
      <c r="O60" s="494"/>
      <c r="P60" s="494"/>
      <c r="Q60" s="494"/>
    </row>
    <row r="61" spans="2:18" ht="22.5" customHeight="1" thickTop="1" x14ac:dyDescent="0.15">
      <c r="B61" s="137"/>
      <c r="C61" s="137"/>
      <c r="D61" s="137"/>
      <c r="E61" s="137"/>
      <c r="F61" s="137"/>
      <c r="G61" s="137"/>
      <c r="H61" s="137"/>
      <c r="I61" s="137"/>
      <c r="J61" s="137"/>
      <c r="K61" s="137"/>
      <c r="L61" s="63"/>
      <c r="M61" s="457" t="s">
        <v>95</v>
      </c>
      <c r="N61" s="458"/>
      <c r="O61" s="458"/>
      <c r="P61" s="458"/>
      <c r="Q61" s="459"/>
    </row>
    <row r="62" spans="2:18" ht="45" customHeight="1" thickBot="1" x14ac:dyDescent="0.2">
      <c r="B62" s="137"/>
      <c r="C62" s="137"/>
      <c r="D62" s="137"/>
      <c r="E62" s="137"/>
      <c r="F62" s="137"/>
      <c r="G62" s="137"/>
      <c r="H62" s="137"/>
      <c r="I62" s="137"/>
      <c r="J62" s="137"/>
      <c r="K62" s="137"/>
      <c r="L62" s="62"/>
      <c r="M62" s="460" t="str">
        <f>IF(入力シート!D45="","",入力シート!D45)</f>
        <v/>
      </c>
      <c r="N62" s="461"/>
      <c r="O62" s="461"/>
      <c r="P62" s="461"/>
      <c r="Q62" s="462"/>
      <c r="R62" s="166" t="s">
        <v>391</v>
      </c>
    </row>
    <row r="63" spans="2:18" ht="12.75" customHeight="1" thickTop="1" x14ac:dyDescent="0.15">
      <c r="B63" s="137"/>
      <c r="C63" s="137"/>
      <c r="D63" s="137"/>
      <c r="E63" s="137"/>
      <c r="F63" s="137"/>
      <c r="G63" s="137"/>
      <c r="H63" s="137"/>
      <c r="I63" s="137"/>
      <c r="J63" s="137"/>
      <c r="K63" s="137"/>
      <c r="L63" s="62"/>
      <c r="M63" s="160"/>
      <c r="N63" s="160"/>
      <c r="O63" s="160"/>
      <c r="P63" s="160"/>
      <c r="Q63" s="160"/>
    </row>
    <row r="64" spans="2:18" ht="41.25" customHeight="1" x14ac:dyDescent="0.15">
      <c r="B64" s="463" t="s">
        <v>445</v>
      </c>
      <c r="C64" s="463"/>
      <c r="D64" s="463"/>
      <c r="E64" s="463"/>
      <c r="F64" s="463"/>
      <c r="G64" s="463"/>
      <c r="H64" s="463"/>
      <c r="I64" s="463"/>
      <c r="J64" s="463"/>
      <c r="K64" s="463"/>
      <c r="L64" s="463"/>
      <c r="M64" s="463"/>
      <c r="N64" s="463"/>
      <c r="O64" s="463"/>
      <c r="P64" s="463"/>
      <c r="Q64" s="463"/>
    </row>
    <row r="65" spans="2:17" ht="28.5" customHeight="1" x14ac:dyDescent="0.15">
      <c r="B65" s="76"/>
      <c r="C65" s="76"/>
      <c r="D65" s="76"/>
      <c r="E65" s="76"/>
      <c r="F65" s="76"/>
      <c r="G65" s="76"/>
      <c r="H65" s="76"/>
      <c r="I65" s="76"/>
      <c r="J65" s="76"/>
      <c r="K65" s="76"/>
      <c r="L65" s="76"/>
      <c r="M65" s="76"/>
      <c r="N65" s="76"/>
      <c r="O65" s="76"/>
      <c r="P65" s="76"/>
      <c r="Q65" s="76"/>
    </row>
    <row r="66" spans="2:17" s="7" customFormat="1" ht="20.100000000000001" customHeight="1" x14ac:dyDescent="0.15">
      <c r="C66" s="8"/>
      <c r="D66" s="8"/>
    </row>
    <row r="67" spans="2:17" s="7" customFormat="1" x14ac:dyDescent="0.15">
      <c r="C67" s="8"/>
      <c r="D67" s="8"/>
    </row>
    <row r="68" spans="2:17" s="7" customFormat="1" x14ac:dyDescent="0.15">
      <c r="C68" s="8"/>
      <c r="D68" s="8"/>
    </row>
    <row r="69" spans="2:17" s="7" customFormat="1" x14ac:dyDescent="0.15">
      <c r="C69" s="8"/>
      <c r="D69" s="8"/>
    </row>
    <row r="70" spans="2:17" s="7" customFormat="1" x14ac:dyDescent="0.15">
      <c r="C70" s="8"/>
      <c r="D70" s="8"/>
    </row>
    <row r="71" spans="2:17" s="7" customFormat="1" x14ac:dyDescent="0.15">
      <c r="C71" s="8"/>
      <c r="D71" s="8"/>
    </row>
    <row r="72" spans="2:17" s="7" customFormat="1" x14ac:dyDescent="0.15">
      <c r="C72" s="8"/>
      <c r="D72" s="8"/>
    </row>
    <row r="73" spans="2:17" s="7" customFormat="1" x14ac:dyDescent="0.15">
      <c r="C73" s="8"/>
      <c r="D73" s="8"/>
    </row>
    <row r="74" spans="2:17" s="7" customFormat="1" ht="17.25" customHeight="1" x14ac:dyDescent="0.15">
      <c r="C74" s="8"/>
      <c r="D74" s="8"/>
    </row>
    <row r="75" spans="2:17" s="7" customFormat="1" ht="17.25" customHeight="1" x14ac:dyDescent="0.15">
      <c r="C75" s="8"/>
      <c r="D75" s="8"/>
    </row>
    <row r="76" spans="2:17" s="7" customFormat="1" ht="17.25" customHeight="1" x14ac:dyDescent="0.15">
      <c r="C76" s="8"/>
      <c r="D76" s="8"/>
    </row>
    <row r="77" spans="2:17" s="7" customFormat="1" x14ac:dyDescent="0.15">
      <c r="C77" s="8"/>
      <c r="D77" s="8"/>
    </row>
    <row r="78" spans="2:17" s="7" customFormat="1" hidden="1" x14ac:dyDescent="0.15">
      <c r="C78" s="8"/>
      <c r="D78" s="8"/>
    </row>
    <row r="79" spans="2:17" s="7" customFormat="1" x14ac:dyDescent="0.15">
      <c r="C79" s="8"/>
      <c r="D79" s="8"/>
    </row>
    <row r="80" spans="2:17" s="7" customFormat="1" x14ac:dyDescent="0.15">
      <c r="C80" s="8"/>
      <c r="D80" s="8"/>
    </row>
    <row r="81" spans="3:24" x14ac:dyDescent="0.15">
      <c r="C81" s="7"/>
      <c r="D81" s="7"/>
      <c r="R81" s="7"/>
      <c r="S81" s="7"/>
      <c r="T81" s="7"/>
      <c r="U81" s="7"/>
      <c r="V81" s="7"/>
      <c r="W81" s="7"/>
      <c r="X81" s="7"/>
    </row>
    <row r="82" spans="3:24" x14ac:dyDescent="0.15">
      <c r="C82" s="7"/>
      <c r="D82" s="7"/>
      <c r="R82" s="7"/>
      <c r="S82" s="7"/>
      <c r="T82" s="7"/>
      <c r="U82" s="7"/>
      <c r="V82" s="7"/>
      <c r="W82" s="7"/>
      <c r="X82" s="7"/>
    </row>
    <row r="83" spans="3:24" x14ac:dyDescent="0.15">
      <c r="C83" s="7"/>
      <c r="D83" s="7"/>
      <c r="R83" s="7"/>
      <c r="S83" s="7"/>
      <c r="T83" s="7"/>
      <c r="U83" s="7"/>
      <c r="V83" s="7"/>
      <c r="W83" s="7"/>
      <c r="X83" s="7"/>
    </row>
    <row r="84" spans="3:24" hidden="1" x14ac:dyDescent="0.15">
      <c r="C84" s="7"/>
      <c r="D84" s="7"/>
      <c r="R84" s="7"/>
      <c r="S84" s="7"/>
      <c r="T84" s="7"/>
      <c r="U84" s="7"/>
      <c r="V84" s="7"/>
      <c r="W84" s="7"/>
      <c r="X84" s="7"/>
    </row>
    <row r="85" spans="3:24" x14ac:dyDescent="0.15">
      <c r="C85" s="7"/>
      <c r="D85" s="7"/>
      <c r="R85" s="7"/>
      <c r="S85" s="7"/>
      <c r="T85" s="7"/>
      <c r="U85" s="7"/>
      <c r="V85" s="7"/>
      <c r="W85" s="7"/>
      <c r="X85" s="7"/>
    </row>
    <row r="86" spans="3:24" x14ac:dyDescent="0.15">
      <c r="C86" s="7"/>
      <c r="D86" s="7"/>
      <c r="R86" s="7"/>
      <c r="S86" s="7"/>
      <c r="T86" s="7"/>
      <c r="U86" s="7"/>
      <c r="V86" s="7"/>
      <c r="W86" s="7"/>
      <c r="X86" s="7"/>
    </row>
    <row r="87" spans="3:24" x14ac:dyDescent="0.15">
      <c r="C87" s="7"/>
      <c r="D87" s="7"/>
      <c r="R87" s="7"/>
      <c r="S87" s="7"/>
      <c r="T87" s="7"/>
      <c r="U87" s="7"/>
      <c r="V87" s="7"/>
      <c r="W87" s="7"/>
      <c r="X87" s="7"/>
    </row>
    <row r="88" spans="3:24" x14ac:dyDescent="0.15">
      <c r="C88" s="7"/>
      <c r="D88" s="7"/>
      <c r="R88" s="7"/>
      <c r="S88" s="7"/>
      <c r="T88" s="7"/>
      <c r="U88" s="7"/>
      <c r="V88" s="7"/>
      <c r="W88" s="7"/>
      <c r="X88" s="7"/>
    </row>
    <row r="89" spans="3:24" x14ac:dyDescent="0.15">
      <c r="C89" s="7"/>
      <c r="D89" s="7"/>
      <c r="R89" s="7"/>
      <c r="S89" s="7"/>
      <c r="T89" s="7"/>
      <c r="U89" s="7"/>
      <c r="V89" s="7"/>
      <c r="W89" s="7"/>
      <c r="X89" s="7"/>
    </row>
    <row r="93" spans="3:24" x14ac:dyDescent="0.15">
      <c r="C93" s="7"/>
      <c r="D93" s="7"/>
      <c r="R93" s="7"/>
      <c r="S93" s="7"/>
      <c r="T93" s="7"/>
      <c r="U93" s="7"/>
      <c r="V93" s="7"/>
      <c r="W93" s="7"/>
      <c r="X93" s="7"/>
    </row>
    <row r="94" spans="3:24" hidden="1" x14ac:dyDescent="0.15">
      <c r="C94" s="7"/>
      <c r="D94" s="7"/>
      <c r="R94" s="7"/>
      <c r="S94" s="7"/>
      <c r="T94" s="7"/>
      <c r="U94" s="7"/>
      <c r="V94" s="7"/>
      <c r="W94" s="7"/>
      <c r="X94" s="7"/>
    </row>
    <row r="95" spans="3:24" x14ac:dyDescent="0.15">
      <c r="C95" s="7"/>
      <c r="D95" s="7"/>
      <c r="R95" s="7"/>
      <c r="S95" s="7"/>
      <c r="T95" s="7"/>
      <c r="U95" s="7"/>
      <c r="V95" s="7"/>
      <c r="W95" s="7"/>
      <c r="X95" s="7"/>
    </row>
    <row r="96" spans="3:24" x14ac:dyDescent="0.15">
      <c r="C96" s="7"/>
      <c r="D96" s="7"/>
      <c r="R96" s="7"/>
      <c r="S96" s="7"/>
      <c r="T96" s="7"/>
      <c r="U96" s="7"/>
      <c r="V96" s="7"/>
      <c r="W96" s="7"/>
      <c r="X96" s="7"/>
    </row>
    <row r="97" spans="3:24" x14ac:dyDescent="0.15">
      <c r="C97" s="7"/>
      <c r="D97" s="7"/>
      <c r="R97" s="7"/>
      <c r="S97" s="7"/>
      <c r="T97" s="7"/>
      <c r="U97" s="7"/>
      <c r="V97" s="7"/>
      <c r="W97" s="7"/>
      <c r="X97" s="7"/>
    </row>
    <row r="98" spans="3:24" x14ac:dyDescent="0.15">
      <c r="C98" s="7"/>
      <c r="D98" s="7"/>
      <c r="R98" s="7"/>
      <c r="S98" s="7"/>
      <c r="T98" s="7"/>
      <c r="U98" s="7"/>
      <c r="V98" s="7"/>
      <c r="W98" s="7"/>
      <c r="X98" s="7"/>
    </row>
    <row r="99" spans="3:24" x14ac:dyDescent="0.15">
      <c r="C99" s="7"/>
      <c r="D99" s="7"/>
      <c r="R99" s="7"/>
      <c r="S99" s="7"/>
      <c r="T99" s="7"/>
      <c r="U99" s="7"/>
      <c r="V99" s="7"/>
      <c r="W99" s="7"/>
      <c r="X99" s="7"/>
    </row>
    <row r="100" spans="3:24" x14ac:dyDescent="0.15">
      <c r="C100" s="7"/>
      <c r="D100" s="7"/>
      <c r="R100" s="7"/>
      <c r="S100" s="7"/>
      <c r="T100" s="7"/>
      <c r="U100" s="7"/>
      <c r="V100" s="7"/>
      <c r="W100" s="7"/>
      <c r="X100" s="7"/>
    </row>
    <row r="101" spans="3:24" x14ac:dyDescent="0.15">
      <c r="C101" s="7"/>
      <c r="D101" s="7"/>
      <c r="R101" s="7"/>
      <c r="S101" s="7"/>
      <c r="T101" s="7"/>
      <c r="U101" s="7"/>
      <c r="V101" s="7"/>
      <c r="W101" s="7"/>
      <c r="X101" s="7"/>
    </row>
    <row r="102" spans="3:24" x14ac:dyDescent="0.15">
      <c r="C102" s="7"/>
      <c r="D102" s="7"/>
      <c r="R102" s="7"/>
      <c r="S102" s="7"/>
      <c r="T102" s="7"/>
      <c r="U102" s="7"/>
      <c r="V102" s="7"/>
      <c r="W102" s="7"/>
      <c r="X102" s="7"/>
    </row>
    <row r="103" spans="3:24" x14ac:dyDescent="0.15">
      <c r="C103" s="7"/>
      <c r="D103" s="7"/>
      <c r="R103" s="7"/>
      <c r="S103" s="7"/>
      <c r="T103" s="7"/>
      <c r="U103" s="7"/>
      <c r="V103" s="7"/>
      <c r="W103" s="7"/>
      <c r="X103" s="7"/>
    </row>
    <row r="104" spans="3:24" x14ac:dyDescent="0.15">
      <c r="C104" s="7"/>
      <c r="D104" s="7"/>
      <c r="R104" s="7"/>
      <c r="S104" s="7"/>
      <c r="T104" s="7"/>
      <c r="U104" s="7"/>
      <c r="V104" s="7"/>
      <c r="W104" s="7"/>
      <c r="X104" s="7"/>
    </row>
    <row r="105" spans="3:24" hidden="1" x14ac:dyDescent="0.15">
      <c r="C105" s="7"/>
      <c r="D105" s="7"/>
      <c r="R105" s="7"/>
      <c r="S105" s="7"/>
      <c r="T105" s="7"/>
      <c r="U105" s="7"/>
      <c r="V105" s="7"/>
      <c r="W105" s="7"/>
      <c r="X105" s="7"/>
    </row>
    <row r="106" spans="3:24" x14ac:dyDescent="0.15">
      <c r="C106" s="7"/>
      <c r="D106" s="7"/>
      <c r="R106" s="7"/>
      <c r="S106" s="7"/>
      <c r="T106" s="7"/>
      <c r="U106" s="7"/>
      <c r="V106" s="7"/>
      <c r="W106" s="7"/>
      <c r="X106" s="7"/>
    </row>
    <row r="108" spans="3:24" hidden="1" x14ac:dyDescent="0.15">
      <c r="C108" s="7"/>
      <c r="D108" s="7"/>
      <c r="R108" s="7"/>
      <c r="S108" s="7"/>
      <c r="T108" s="7"/>
      <c r="U108" s="7"/>
      <c r="V108" s="7"/>
      <c r="W108" s="7"/>
      <c r="X108" s="7"/>
    </row>
    <row r="109" spans="3:24" x14ac:dyDescent="0.15">
      <c r="C109" s="7"/>
      <c r="D109" s="7"/>
      <c r="R109" s="7"/>
      <c r="S109" s="7"/>
      <c r="T109" s="7"/>
      <c r="U109" s="7"/>
      <c r="V109" s="7"/>
      <c r="W109" s="7"/>
      <c r="X109" s="7"/>
    </row>
    <row r="110" spans="3:24" x14ac:dyDescent="0.15">
      <c r="C110" s="7"/>
      <c r="D110" s="7"/>
      <c r="R110" s="7"/>
      <c r="S110" s="7"/>
      <c r="T110" s="7"/>
      <c r="U110" s="7"/>
      <c r="V110" s="7"/>
      <c r="W110" s="7"/>
      <c r="X110" s="7"/>
    </row>
    <row r="111" spans="3:24" x14ac:dyDescent="0.15">
      <c r="C111" s="7"/>
      <c r="D111" s="7"/>
      <c r="R111" s="7"/>
      <c r="S111" s="7"/>
      <c r="T111" s="7"/>
      <c r="U111" s="7"/>
      <c r="V111" s="7"/>
      <c r="W111" s="7"/>
      <c r="X111" s="7"/>
    </row>
    <row r="112" spans="3:24" x14ac:dyDescent="0.15">
      <c r="C112" s="7"/>
      <c r="D112" s="7"/>
      <c r="R112" s="7"/>
      <c r="S112" s="7"/>
      <c r="T112" s="7"/>
      <c r="U112" s="7"/>
      <c r="V112" s="7"/>
      <c r="W112" s="7"/>
      <c r="X112" s="7"/>
    </row>
    <row r="113" spans="3:24" x14ac:dyDescent="0.15">
      <c r="C113" s="7"/>
      <c r="D113" s="7"/>
      <c r="R113" s="7"/>
      <c r="S113" s="7"/>
      <c r="T113" s="7"/>
      <c r="U113" s="7"/>
      <c r="V113" s="7"/>
      <c r="W113" s="7"/>
      <c r="X113" s="7"/>
    </row>
    <row r="114" spans="3:24" x14ac:dyDescent="0.15">
      <c r="C114" s="7"/>
      <c r="D114" s="7"/>
      <c r="R114" s="7"/>
      <c r="S114" s="7"/>
      <c r="T114" s="7"/>
      <c r="U114" s="7"/>
      <c r="V114" s="7"/>
      <c r="W114" s="7"/>
      <c r="X114" s="7"/>
    </row>
    <row r="116" spans="3:24" hidden="1" x14ac:dyDescent="0.15">
      <c r="C116" s="7"/>
      <c r="D116" s="7"/>
      <c r="R116" s="7"/>
      <c r="S116" s="7"/>
      <c r="T116" s="7"/>
      <c r="U116" s="7"/>
      <c r="V116" s="7"/>
      <c r="W116" s="7"/>
      <c r="X116" s="7"/>
    </row>
    <row r="117" spans="3:24" x14ac:dyDescent="0.15">
      <c r="C117" s="7"/>
      <c r="D117" s="7"/>
      <c r="R117" s="7"/>
      <c r="S117" s="7"/>
      <c r="T117" s="7"/>
      <c r="U117" s="7"/>
      <c r="V117" s="7"/>
      <c r="W117" s="7"/>
      <c r="X117" s="7"/>
    </row>
    <row r="118" spans="3:24" x14ac:dyDescent="0.15">
      <c r="C118" s="7"/>
      <c r="D118" s="7"/>
      <c r="R118" s="7"/>
      <c r="S118" s="7"/>
      <c r="T118" s="7"/>
      <c r="U118" s="7"/>
      <c r="V118" s="7"/>
      <c r="W118" s="7"/>
      <c r="X118" s="7"/>
    </row>
    <row r="119" spans="3:24" x14ac:dyDescent="0.15">
      <c r="C119" s="7"/>
      <c r="D119" s="7"/>
      <c r="R119" s="7"/>
      <c r="S119" s="7"/>
      <c r="T119" s="7"/>
      <c r="U119" s="7"/>
      <c r="V119" s="7"/>
      <c r="W119" s="7"/>
      <c r="X119" s="7"/>
    </row>
    <row r="120" spans="3:24" hidden="1" x14ac:dyDescent="0.15">
      <c r="C120" s="7"/>
      <c r="D120" s="7"/>
      <c r="R120" s="7"/>
      <c r="S120" s="7"/>
      <c r="T120" s="7"/>
      <c r="U120" s="7"/>
      <c r="V120" s="7"/>
      <c r="W120" s="7"/>
      <c r="X120" s="7"/>
    </row>
    <row r="121" spans="3:24" x14ac:dyDescent="0.15">
      <c r="C121" s="7"/>
      <c r="D121" s="7"/>
      <c r="R121" s="7"/>
      <c r="S121" s="7"/>
      <c r="T121" s="7"/>
      <c r="U121" s="7"/>
      <c r="V121" s="7"/>
      <c r="W121" s="7"/>
      <c r="X121" s="7"/>
    </row>
    <row r="122" spans="3:24" x14ac:dyDescent="0.15">
      <c r="C122" s="7"/>
      <c r="D122" s="7"/>
      <c r="R122" s="7"/>
      <c r="S122" s="7"/>
      <c r="T122" s="7"/>
      <c r="U122" s="7"/>
      <c r="V122" s="7"/>
      <c r="W122" s="7"/>
      <c r="X122" s="7"/>
    </row>
    <row r="123" spans="3:24" x14ac:dyDescent="0.15">
      <c r="C123" s="7"/>
      <c r="D123" s="7"/>
      <c r="R123" s="7"/>
      <c r="S123" s="7"/>
      <c r="T123" s="7"/>
      <c r="U123" s="7"/>
      <c r="V123" s="7"/>
      <c r="W123" s="7"/>
      <c r="X123" s="7"/>
    </row>
    <row r="124" spans="3:24" x14ac:dyDescent="0.15">
      <c r="C124" s="7"/>
      <c r="D124" s="7"/>
      <c r="R124" s="7"/>
      <c r="S124" s="7"/>
      <c r="T124" s="7"/>
      <c r="U124" s="7"/>
      <c r="V124" s="7"/>
      <c r="W124" s="7"/>
      <c r="X124" s="7"/>
    </row>
    <row r="125" spans="3:24" x14ac:dyDescent="0.15">
      <c r="C125" s="7"/>
      <c r="D125" s="7"/>
      <c r="R125" s="7"/>
      <c r="S125" s="7"/>
      <c r="T125" s="7"/>
      <c r="U125" s="7"/>
      <c r="V125" s="7"/>
      <c r="W125" s="7"/>
      <c r="X125" s="7"/>
    </row>
    <row r="126" spans="3:24" x14ac:dyDescent="0.15">
      <c r="C126" s="7"/>
      <c r="D126" s="7"/>
      <c r="R126" s="7"/>
      <c r="S126" s="7"/>
      <c r="T126" s="7"/>
      <c r="U126" s="7"/>
      <c r="V126" s="7"/>
      <c r="W126" s="7"/>
      <c r="X126" s="7"/>
    </row>
    <row r="127" spans="3:24" x14ac:dyDescent="0.15">
      <c r="C127" s="7"/>
      <c r="D127" s="7"/>
      <c r="R127" s="7"/>
      <c r="S127" s="7"/>
      <c r="T127" s="7"/>
      <c r="U127" s="7"/>
      <c r="V127" s="7"/>
      <c r="W127" s="7"/>
      <c r="X127" s="7"/>
    </row>
    <row r="128" spans="3:24" x14ac:dyDescent="0.15">
      <c r="C128" s="7"/>
      <c r="D128" s="7"/>
      <c r="R128" s="7"/>
      <c r="S128" s="7"/>
      <c r="T128" s="7"/>
      <c r="U128" s="7"/>
      <c r="V128" s="7"/>
      <c r="W128" s="7"/>
      <c r="X128" s="7"/>
    </row>
    <row r="129" spans="3:24" x14ac:dyDescent="0.15">
      <c r="C129" s="7"/>
      <c r="D129" s="7"/>
      <c r="R129" s="7"/>
      <c r="S129" s="7"/>
      <c r="T129" s="7"/>
      <c r="U129" s="7"/>
      <c r="V129" s="7"/>
      <c r="W129" s="7"/>
      <c r="X129" s="7"/>
    </row>
    <row r="130" spans="3:24" x14ac:dyDescent="0.15">
      <c r="C130" s="7"/>
      <c r="D130" s="7"/>
      <c r="R130" s="7"/>
      <c r="S130" s="7"/>
      <c r="T130" s="7"/>
      <c r="U130" s="7"/>
      <c r="V130" s="7"/>
      <c r="W130" s="7"/>
      <c r="X130" s="7"/>
    </row>
    <row r="132" spans="3:24" hidden="1" x14ac:dyDescent="0.15">
      <c r="C132" s="7"/>
      <c r="D132" s="7"/>
      <c r="R132" s="7"/>
      <c r="S132" s="7"/>
      <c r="T132" s="7"/>
      <c r="U132" s="7"/>
      <c r="V132" s="7"/>
      <c r="W132" s="7"/>
      <c r="X132" s="7"/>
    </row>
    <row r="133" spans="3:24" x14ac:dyDescent="0.15">
      <c r="C133" s="7"/>
      <c r="D133" s="7"/>
      <c r="R133" s="7"/>
      <c r="S133" s="7"/>
      <c r="T133" s="7"/>
      <c r="U133" s="7"/>
      <c r="V133" s="7"/>
      <c r="W133" s="7"/>
      <c r="X133" s="7"/>
    </row>
    <row r="134" spans="3:24" x14ac:dyDescent="0.15">
      <c r="C134" s="7"/>
      <c r="D134" s="7"/>
      <c r="R134" s="7"/>
      <c r="S134" s="7"/>
      <c r="T134" s="7"/>
      <c r="U134" s="7"/>
      <c r="V134" s="7"/>
      <c r="W134" s="7"/>
      <c r="X134" s="7"/>
    </row>
    <row r="135" spans="3:24" hidden="1" x14ac:dyDescent="0.15">
      <c r="C135" s="7"/>
      <c r="D135" s="7"/>
      <c r="R135" s="7"/>
      <c r="S135" s="7"/>
      <c r="T135" s="7"/>
      <c r="U135" s="7"/>
      <c r="V135" s="7"/>
      <c r="W135" s="7"/>
      <c r="X135" s="7"/>
    </row>
    <row r="136" spans="3:24" x14ac:dyDescent="0.15">
      <c r="C136" s="7"/>
      <c r="D136" s="7"/>
      <c r="R136" s="7"/>
      <c r="S136" s="7"/>
      <c r="T136" s="7"/>
      <c r="U136" s="7"/>
      <c r="V136" s="7"/>
      <c r="W136" s="7"/>
      <c r="X136" s="7"/>
    </row>
    <row r="137" spans="3:24" x14ac:dyDescent="0.15">
      <c r="C137" s="7"/>
      <c r="D137" s="7"/>
      <c r="R137" s="7"/>
      <c r="S137" s="7"/>
      <c r="T137" s="7"/>
      <c r="U137" s="7"/>
      <c r="V137" s="7"/>
      <c r="W137" s="7"/>
      <c r="X137" s="7"/>
    </row>
    <row r="138" spans="3:24" x14ac:dyDescent="0.15">
      <c r="C138" s="7"/>
      <c r="D138" s="7"/>
      <c r="R138" s="7"/>
      <c r="S138" s="7"/>
      <c r="T138" s="7"/>
      <c r="U138" s="7"/>
      <c r="V138" s="7"/>
      <c r="W138" s="7"/>
      <c r="X138" s="7"/>
    </row>
    <row r="139" spans="3:24" x14ac:dyDescent="0.15">
      <c r="C139" s="7"/>
      <c r="D139" s="7"/>
      <c r="R139" s="7"/>
      <c r="S139" s="7"/>
      <c r="T139" s="7"/>
      <c r="U139" s="7"/>
      <c r="V139" s="7"/>
      <c r="W139" s="7"/>
      <c r="X139" s="7"/>
    </row>
    <row r="140" spans="3:24" x14ac:dyDescent="0.15">
      <c r="C140" s="7"/>
      <c r="D140" s="7"/>
      <c r="R140" s="7"/>
      <c r="S140" s="7"/>
      <c r="T140" s="7"/>
      <c r="U140" s="7"/>
      <c r="V140" s="7"/>
      <c r="W140" s="7"/>
      <c r="X140" s="7"/>
    </row>
    <row r="141" spans="3:24" x14ac:dyDescent="0.15">
      <c r="C141" s="7"/>
      <c r="D141" s="7"/>
      <c r="R141" s="7"/>
      <c r="S141" s="7"/>
      <c r="T141" s="7"/>
      <c r="U141" s="7"/>
      <c r="V141" s="7"/>
      <c r="W141" s="7"/>
      <c r="X141" s="7"/>
    </row>
    <row r="142" spans="3:24" x14ac:dyDescent="0.15">
      <c r="C142" s="7"/>
      <c r="D142" s="7"/>
      <c r="R142" s="7"/>
      <c r="S142" s="7"/>
      <c r="T142" s="7"/>
      <c r="U142" s="7"/>
      <c r="V142" s="7"/>
      <c r="W142" s="7"/>
      <c r="X142" s="7"/>
    </row>
    <row r="143" spans="3:24" x14ac:dyDescent="0.15">
      <c r="C143" s="7"/>
      <c r="D143" s="7"/>
      <c r="R143" s="7"/>
      <c r="S143" s="7"/>
      <c r="T143" s="7"/>
      <c r="U143" s="7"/>
      <c r="V143" s="7"/>
      <c r="W143" s="7"/>
      <c r="X143" s="7"/>
    </row>
    <row r="144" spans="3:24" x14ac:dyDescent="0.15">
      <c r="C144" s="7"/>
      <c r="D144" s="7"/>
      <c r="R144" s="7"/>
      <c r="S144" s="7"/>
      <c r="T144" s="7"/>
      <c r="U144" s="7"/>
      <c r="V144" s="7"/>
      <c r="W144" s="7"/>
      <c r="X144" s="7"/>
    </row>
    <row r="145" spans="3:24" x14ac:dyDescent="0.15">
      <c r="C145" s="7"/>
      <c r="D145" s="7"/>
      <c r="R145" s="7"/>
      <c r="S145" s="7"/>
      <c r="T145" s="7"/>
      <c r="U145" s="7"/>
      <c r="V145" s="7"/>
      <c r="W145" s="7"/>
      <c r="X145" s="7"/>
    </row>
    <row r="146" spans="3:24" x14ac:dyDescent="0.15">
      <c r="C146" s="7"/>
      <c r="D146" s="7"/>
      <c r="R146" s="7"/>
      <c r="S146" s="7"/>
      <c r="T146" s="7"/>
      <c r="U146" s="7"/>
      <c r="V146" s="7"/>
      <c r="W146" s="7"/>
      <c r="X146" s="7"/>
    </row>
    <row r="148" spans="3:24" x14ac:dyDescent="0.15">
      <c r="C148" s="7"/>
      <c r="D148" s="7"/>
      <c r="R148" s="7"/>
      <c r="S148" s="7"/>
      <c r="T148" s="7"/>
      <c r="U148" s="7"/>
      <c r="V148" s="7"/>
      <c r="W148" s="7"/>
      <c r="X148" s="7"/>
    </row>
    <row r="149" spans="3:24" x14ac:dyDescent="0.15">
      <c r="C149" s="7"/>
      <c r="D149" s="7"/>
      <c r="R149" s="7"/>
      <c r="S149" s="7"/>
      <c r="T149" s="7"/>
      <c r="U149" s="7"/>
      <c r="V149" s="7"/>
      <c r="W149" s="7"/>
      <c r="X149" s="7"/>
    </row>
    <row r="151" spans="3:24" x14ac:dyDescent="0.15">
      <c r="C151" s="7"/>
      <c r="D151" s="7"/>
      <c r="R151" s="7"/>
      <c r="S151" s="7"/>
      <c r="T151" s="7"/>
      <c r="U151" s="7"/>
      <c r="V151" s="7"/>
      <c r="W151" s="7"/>
      <c r="X151" s="7"/>
    </row>
    <row r="152" spans="3:24" x14ac:dyDescent="0.15">
      <c r="C152" s="7"/>
      <c r="D152" s="7"/>
      <c r="R152" s="7"/>
      <c r="S152" s="7"/>
      <c r="T152" s="7"/>
      <c r="U152" s="7"/>
      <c r="V152" s="7"/>
      <c r="W152" s="7"/>
      <c r="X152" s="7"/>
    </row>
    <row r="153" spans="3:24" x14ac:dyDescent="0.15">
      <c r="C153" s="7"/>
      <c r="D153" s="7"/>
      <c r="R153" s="7"/>
      <c r="S153" s="7"/>
      <c r="T153" s="7"/>
      <c r="U153" s="7"/>
      <c r="V153" s="7"/>
      <c r="W153" s="7"/>
      <c r="X153" s="7"/>
    </row>
    <row r="154" spans="3:24" x14ac:dyDescent="0.15">
      <c r="C154" s="7"/>
      <c r="D154" s="7"/>
      <c r="R154" s="7"/>
      <c r="S154" s="7"/>
      <c r="T154" s="7"/>
      <c r="U154" s="7"/>
      <c r="V154" s="7"/>
      <c r="W154" s="7"/>
      <c r="X154" s="7"/>
    </row>
    <row r="155" spans="3:24" ht="17.25" customHeight="1" x14ac:dyDescent="0.15">
      <c r="C155" s="7"/>
      <c r="D155" s="7"/>
      <c r="R155" s="7"/>
      <c r="S155" s="7"/>
      <c r="T155" s="7"/>
      <c r="U155" s="7"/>
      <c r="V155" s="7"/>
      <c r="W155" s="7"/>
      <c r="X155" s="7"/>
    </row>
    <row r="156" spans="3:24" x14ac:dyDescent="0.15">
      <c r="C156" s="7"/>
      <c r="D156" s="7"/>
      <c r="R156" s="7"/>
      <c r="S156" s="7"/>
      <c r="T156" s="7"/>
      <c r="U156" s="7"/>
      <c r="V156" s="7"/>
      <c r="W156" s="7"/>
      <c r="X156" s="7"/>
    </row>
    <row r="157" spans="3:24" x14ac:dyDescent="0.15">
      <c r="C157" s="7"/>
      <c r="D157" s="7"/>
      <c r="R157" s="7"/>
      <c r="S157" s="7"/>
      <c r="T157" s="7"/>
      <c r="U157" s="7"/>
      <c r="V157" s="7"/>
      <c r="W157" s="7"/>
      <c r="X157" s="7"/>
    </row>
    <row r="158" spans="3:24" x14ac:dyDescent="0.15">
      <c r="C158" s="7"/>
      <c r="D158" s="7"/>
      <c r="R158" s="7"/>
      <c r="S158" s="7"/>
      <c r="T158" s="7"/>
      <c r="U158" s="7"/>
      <c r="V158" s="7"/>
      <c r="W158" s="7"/>
      <c r="X158" s="7"/>
    </row>
    <row r="159" spans="3:24" x14ac:dyDescent="0.15">
      <c r="C159" s="7"/>
      <c r="D159" s="7"/>
      <c r="R159" s="7"/>
      <c r="S159" s="7"/>
      <c r="T159" s="7"/>
      <c r="U159" s="7"/>
      <c r="V159" s="7"/>
      <c r="W159" s="7"/>
      <c r="X159" s="7"/>
    </row>
    <row r="160" spans="3:24" ht="17.25" customHeight="1" x14ac:dyDescent="0.15">
      <c r="C160" s="7"/>
      <c r="D160" s="7"/>
      <c r="R160" s="7"/>
      <c r="S160" s="7"/>
      <c r="T160" s="7"/>
      <c r="U160" s="7"/>
      <c r="V160" s="7"/>
      <c r="W160" s="7"/>
      <c r="X160" s="7"/>
    </row>
    <row r="161" spans="3:24" x14ac:dyDescent="0.15">
      <c r="C161" s="7"/>
      <c r="D161" s="7"/>
      <c r="R161" s="7"/>
      <c r="S161" s="7"/>
      <c r="T161" s="7"/>
      <c r="U161" s="7"/>
      <c r="V161" s="7"/>
      <c r="W161" s="7"/>
      <c r="X161" s="7"/>
    </row>
    <row r="162" spans="3:24" x14ac:dyDescent="0.15">
      <c r="C162" s="7"/>
      <c r="D162" s="7"/>
      <c r="R162" s="7"/>
      <c r="S162" s="7"/>
      <c r="T162" s="7"/>
      <c r="U162" s="7"/>
      <c r="V162" s="7"/>
      <c r="W162" s="7"/>
      <c r="X162" s="7"/>
    </row>
    <row r="164" spans="3:24" x14ac:dyDescent="0.15">
      <c r="C164" s="7"/>
      <c r="D164" s="7"/>
      <c r="R164" s="7"/>
      <c r="S164" s="7"/>
      <c r="T164" s="7"/>
      <c r="U164" s="7"/>
      <c r="V164" s="7"/>
      <c r="W164" s="7"/>
      <c r="X164" s="7"/>
    </row>
    <row r="165" spans="3:24" x14ac:dyDescent="0.15">
      <c r="C165" s="7"/>
      <c r="D165" s="7"/>
      <c r="R165" s="7"/>
      <c r="S165" s="7"/>
      <c r="T165" s="7"/>
      <c r="U165" s="7"/>
      <c r="V165" s="7"/>
      <c r="W165" s="7"/>
      <c r="X165" s="7"/>
    </row>
    <row r="166" spans="3:24" x14ac:dyDescent="0.15">
      <c r="C166" s="7"/>
      <c r="D166" s="7"/>
      <c r="R166" s="7"/>
      <c r="S166" s="7"/>
      <c r="T166" s="7"/>
      <c r="U166" s="7"/>
      <c r="V166" s="7"/>
      <c r="W166" s="7"/>
      <c r="X166" s="7"/>
    </row>
    <row r="167" spans="3:24" x14ac:dyDescent="0.15">
      <c r="C167" s="7"/>
      <c r="D167" s="7"/>
      <c r="R167" s="7"/>
      <c r="S167" s="7"/>
      <c r="T167" s="7"/>
      <c r="U167" s="7"/>
      <c r="V167" s="7"/>
      <c r="W167" s="7"/>
      <c r="X167" s="7"/>
    </row>
    <row r="168" spans="3:24" ht="17.25" customHeight="1" x14ac:dyDescent="0.15">
      <c r="C168" s="7"/>
      <c r="D168" s="7"/>
      <c r="R168" s="7"/>
      <c r="S168" s="7"/>
      <c r="T168" s="7"/>
      <c r="U168" s="7"/>
      <c r="V168" s="7"/>
      <c r="W168" s="7"/>
      <c r="X168" s="7"/>
    </row>
    <row r="169" spans="3:24" ht="17.25" customHeight="1" x14ac:dyDescent="0.15">
      <c r="C169" s="7"/>
      <c r="D169" s="7"/>
      <c r="R169" s="7"/>
      <c r="S169" s="7"/>
      <c r="T169" s="7"/>
      <c r="U169" s="7"/>
      <c r="V169" s="7"/>
      <c r="W169" s="7"/>
      <c r="X169" s="7"/>
    </row>
    <row r="170" spans="3:24" ht="17.25" customHeight="1" x14ac:dyDescent="0.15">
      <c r="C170" s="7"/>
      <c r="D170" s="7"/>
      <c r="R170" s="7"/>
      <c r="S170" s="7"/>
      <c r="T170" s="7"/>
      <c r="U170" s="7"/>
      <c r="V170" s="7"/>
      <c r="W170" s="7"/>
      <c r="X170" s="7"/>
    </row>
    <row r="172" spans="3:24" ht="17.25" customHeight="1" x14ac:dyDescent="0.15">
      <c r="C172" s="7"/>
      <c r="D172" s="7"/>
      <c r="R172" s="7"/>
      <c r="S172" s="7"/>
      <c r="T172" s="7"/>
      <c r="U172" s="7"/>
      <c r="V172" s="7"/>
      <c r="W172" s="7"/>
      <c r="X172" s="7"/>
    </row>
    <row r="173" spans="3:24" ht="17.25" customHeight="1" x14ac:dyDescent="0.15">
      <c r="C173" s="7"/>
      <c r="D173" s="7"/>
      <c r="R173" s="7"/>
      <c r="S173" s="7"/>
      <c r="T173" s="7"/>
      <c r="U173" s="7"/>
      <c r="V173" s="7"/>
      <c r="W173" s="7"/>
      <c r="X173" s="7"/>
    </row>
    <row r="174" spans="3:24" ht="17.25" customHeight="1" x14ac:dyDescent="0.15">
      <c r="C174" s="7"/>
      <c r="D174" s="7"/>
      <c r="R174" s="7"/>
      <c r="S174" s="7"/>
      <c r="T174" s="7"/>
      <c r="U174" s="7"/>
      <c r="V174" s="7"/>
      <c r="W174" s="7"/>
      <c r="X174" s="7"/>
    </row>
    <row r="175" spans="3:24" ht="17.25" customHeight="1" x14ac:dyDescent="0.15">
      <c r="C175" s="7"/>
      <c r="D175" s="7"/>
      <c r="R175" s="7"/>
      <c r="S175" s="7"/>
      <c r="T175" s="7"/>
      <c r="U175" s="7"/>
      <c r="V175" s="7"/>
      <c r="W175" s="7"/>
      <c r="X175" s="7"/>
    </row>
  </sheetData>
  <sheetProtection algorithmName="SHA-512" hashValue="dGgl6dWt4zUmaDd36Oszno1XYKQkAQRfTGoxAMiEfXEYpG/cbXtE7yJ9WE6jDMA+iDo4mrY+W81GqQGu8wvPJA==" saltValue="7oBifIz+4tEv7N8bj1cCHA==" spinCount="100000" sheet="1" formatCells="0" formatColumns="0" formatRows="0"/>
  <mergeCells count="96">
    <mergeCell ref="H60:Q60"/>
    <mergeCell ref="M61:Q61"/>
    <mergeCell ref="M62:Q62"/>
    <mergeCell ref="B64:Q64"/>
    <mergeCell ref="K56:L56"/>
    <mergeCell ref="B57:F59"/>
    <mergeCell ref="H57:Q57"/>
    <mergeCell ref="H58:L58"/>
    <mergeCell ref="M58:Q58"/>
    <mergeCell ref="H59:L59"/>
    <mergeCell ref="M59:Q59"/>
    <mergeCell ref="B53:E53"/>
    <mergeCell ref="F53:H53"/>
    <mergeCell ref="B47:C47"/>
    <mergeCell ref="D47:Q47"/>
    <mergeCell ref="B48:Q48"/>
    <mergeCell ref="B50:E50"/>
    <mergeCell ref="F50:H50"/>
    <mergeCell ref="N44:P44"/>
    <mergeCell ref="B52:E52"/>
    <mergeCell ref="F52:H52"/>
    <mergeCell ref="J52:M52"/>
    <mergeCell ref="N52:P52"/>
    <mergeCell ref="N43:P43"/>
    <mergeCell ref="B42:E42"/>
    <mergeCell ref="F42:G42"/>
    <mergeCell ref="H42:I42"/>
    <mergeCell ref="J42:K42"/>
    <mergeCell ref="L42:M42"/>
    <mergeCell ref="N42:P42"/>
    <mergeCell ref="B43:E43"/>
    <mergeCell ref="F43:G43"/>
    <mergeCell ref="H43:I43"/>
    <mergeCell ref="J43:K43"/>
    <mergeCell ref="L43:M43"/>
    <mergeCell ref="N41:P41"/>
    <mergeCell ref="B36:Q36"/>
    <mergeCell ref="L38:N38"/>
    <mergeCell ref="B39:E40"/>
    <mergeCell ref="F39:I39"/>
    <mergeCell ref="J39:M39"/>
    <mergeCell ref="N39:P40"/>
    <mergeCell ref="F40:G40"/>
    <mergeCell ref="H40:I40"/>
    <mergeCell ref="J40:K40"/>
    <mergeCell ref="L40:M40"/>
    <mergeCell ref="B41:E41"/>
    <mergeCell ref="F41:G41"/>
    <mergeCell ref="H41:I41"/>
    <mergeCell ref="J41:K41"/>
    <mergeCell ref="L41:M41"/>
    <mergeCell ref="B35:C35"/>
    <mergeCell ref="D35:Q35"/>
    <mergeCell ref="B20:E20"/>
    <mergeCell ref="F20:H20"/>
    <mergeCell ref="I20:K20"/>
    <mergeCell ref="L20:N20"/>
    <mergeCell ref="O20:Q20"/>
    <mergeCell ref="B21:E21"/>
    <mergeCell ref="F21:H21"/>
    <mergeCell ref="I21:K21"/>
    <mergeCell ref="L21:N21"/>
    <mergeCell ref="O21:Q21"/>
    <mergeCell ref="O22:Q22"/>
    <mergeCell ref="B24:O26"/>
    <mergeCell ref="B28:Q28"/>
    <mergeCell ref="B29:Q33"/>
    <mergeCell ref="B34:Q34"/>
    <mergeCell ref="O18:Q18"/>
    <mergeCell ref="B19:E19"/>
    <mergeCell ref="F19:H19"/>
    <mergeCell ref="I19:K19"/>
    <mergeCell ref="L19:N19"/>
    <mergeCell ref="O19:Q19"/>
    <mergeCell ref="B18:E18"/>
    <mergeCell ref="F18:H18"/>
    <mergeCell ref="I18:K18"/>
    <mergeCell ref="L18:N18"/>
    <mergeCell ref="B11:Q11"/>
    <mergeCell ref="B13:C13"/>
    <mergeCell ref="D13:E13"/>
    <mergeCell ref="B15:E17"/>
    <mergeCell ref="F15:H15"/>
    <mergeCell ref="I15:K15"/>
    <mergeCell ref="L15:N17"/>
    <mergeCell ref="O15:Q17"/>
    <mergeCell ref="F16:H16"/>
    <mergeCell ref="I16:K16"/>
    <mergeCell ref="F17:H17"/>
    <mergeCell ref="I17:K17"/>
    <mergeCell ref="M1:Q1"/>
    <mergeCell ref="B3:Q3"/>
    <mergeCell ref="B5:Q5"/>
    <mergeCell ref="B7:Q8"/>
    <mergeCell ref="B10:C10"/>
    <mergeCell ref="D10:Q10"/>
  </mergeCells>
  <phoneticPr fontId="21"/>
  <conditionalFormatting sqref="B3:Q3">
    <cfRule type="containsText" dxfId="0" priority="1"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3" fitToHeight="2" orientation="portrait" cellComments="asDisplayed" r:id="rId1"/>
  <rowBreaks count="1" manualBreakCount="1">
    <brk id="46" min="1" max="16" man="1"/>
  </rowBreaks>
  <drawing r:id="rId2"/>
  <legacyDrawing r:id="rId3"/>
  <controls>
    <mc:AlternateContent xmlns:mc="http://schemas.openxmlformats.org/markup-compatibility/2006">
      <mc:Choice Requires="x14">
        <control shapeId="81923" r:id="rId4" name="CheckBox3">
          <controlPr defaultSize="0" autoLine="0" r:id="rId5">
            <anchor moveWithCells="1">
              <from>
                <xdr:col>0</xdr:col>
                <xdr:colOff>0</xdr:colOff>
                <xdr:row>123</xdr:row>
                <xdr:rowOff>0</xdr:rowOff>
              </from>
              <to>
                <xdr:col>1</xdr:col>
                <xdr:colOff>57150</xdr:colOff>
                <xdr:row>123</xdr:row>
                <xdr:rowOff>180975</xdr:rowOff>
              </to>
            </anchor>
          </controlPr>
        </control>
      </mc:Choice>
      <mc:Fallback>
        <control shapeId="81923" r:id="rId4" name="CheckBox3"/>
      </mc:Fallback>
    </mc:AlternateContent>
    <mc:AlternateContent xmlns:mc="http://schemas.openxmlformats.org/markup-compatibility/2006">
      <mc:Choice Requires="x14">
        <control shapeId="81922" r:id="rId6" name="CheckBox2">
          <controlPr defaultSize="0" autoLine="0" r:id="rId7">
            <anchor moveWithCells="1">
              <from>
                <xdr:col>0</xdr:col>
                <xdr:colOff>0</xdr:colOff>
                <xdr:row>123</xdr:row>
                <xdr:rowOff>0</xdr:rowOff>
              </from>
              <to>
                <xdr:col>1</xdr:col>
                <xdr:colOff>57150</xdr:colOff>
                <xdr:row>123</xdr:row>
                <xdr:rowOff>180975</xdr:rowOff>
              </to>
            </anchor>
          </controlPr>
        </control>
      </mc:Choice>
      <mc:Fallback>
        <control shapeId="81922" r:id="rId6" name="CheckBox2"/>
      </mc:Fallback>
    </mc:AlternateContent>
    <mc:AlternateContent xmlns:mc="http://schemas.openxmlformats.org/markup-compatibility/2006">
      <mc:Choice Requires="x14">
        <control shapeId="81921" r:id="rId8" name="CheckBox1">
          <controlPr defaultSize="0" autoLine="0" r:id="rId9">
            <anchor moveWithCells="1">
              <from>
                <xdr:col>0</xdr:col>
                <xdr:colOff>0</xdr:colOff>
                <xdr:row>123</xdr:row>
                <xdr:rowOff>0</xdr:rowOff>
              </from>
              <to>
                <xdr:col>1</xdr:col>
                <xdr:colOff>57150</xdr:colOff>
                <xdr:row>123</xdr:row>
                <xdr:rowOff>180975</xdr:rowOff>
              </to>
            </anchor>
          </controlPr>
        </control>
      </mc:Choice>
      <mc:Fallback>
        <control shapeId="81921" r:id="rId8" name="CheckBox1"/>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B46C93CF-E861-4D47-A36A-6A0B5377FC77}">
          <x14:formula1>
            <xm:f>作業リスト!$Q$2:$Q$3</xm:f>
          </x14:formula1>
          <xm:sqref>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59559-5873-44B7-A71E-17CCE3DFBBD9}">
  <sheetPr codeName="Sheet4"/>
  <dimension ref="A1:X43"/>
  <sheetViews>
    <sheetView showZeros="0" view="pageBreakPreview" zoomScale="70" zoomScaleNormal="85" zoomScaleSheetLayoutView="70" workbookViewId="0"/>
  </sheetViews>
  <sheetFormatPr defaultColWidth="0" defaultRowHeight="13.5" zeroHeight="1" x14ac:dyDescent="0.15"/>
  <cols>
    <col min="1" max="1" width="4" style="15" customWidth="1"/>
    <col min="2" max="2" width="10.25" style="15" customWidth="1"/>
    <col min="3" max="3" width="27.625" style="15" customWidth="1"/>
    <col min="4" max="5" width="21.625" style="15" customWidth="1"/>
    <col min="6" max="6" width="19" style="15" customWidth="1"/>
    <col min="7" max="7" width="13.125" style="15" customWidth="1"/>
    <col min="8" max="8" width="22.125" style="15" customWidth="1"/>
    <col min="9" max="9" width="13.375" style="15" customWidth="1"/>
    <col min="10" max="10" width="24.375" style="15" customWidth="1"/>
    <col min="11" max="11" width="19.125" style="15" customWidth="1"/>
    <col min="12" max="12" width="18.375" style="15" customWidth="1"/>
    <col min="13" max="13" width="5" style="15" customWidth="1"/>
    <col min="14" max="14" width="10" style="15" customWidth="1"/>
    <col min="15" max="24" width="9" style="15" customWidth="1"/>
    <col min="25" max="16384" width="9" style="15" hidden="1"/>
  </cols>
  <sheetData>
    <row r="1" spans="2:16" ht="45" customHeight="1" x14ac:dyDescent="0.15">
      <c r="B1" s="609" t="s">
        <v>64</v>
      </c>
      <c r="C1" s="609"/>
      <c r="D1" s="609"/>
      <c r="E1" s="609"/>
      <c r="F1" s="609"/>
      <c r="G1" s="609"/>
      <c r="H1" s="609"/>
      <c r="I1" s="609"/>
      <c r="J1" s="609"/>
      <c r="K1" s="609"/>
      <c r="L1" s="609"/>
    </row>
    <row r="2" spans="2:16" ht="32.25" customHeight="1" x14ac:dyDescent="0.15">
      <c r="B2" s="16"/>
      <c r="C2" s="17"/>
      <c r="D2" s="17"/>
      <c r="E2" s="17"/>
      <c r="F2" s="17"/>
      <c r="G2" s="17"/>
      <c r="H2" s="17"/>
      <c r="I2" s="17"/>
      <c r="J2" s="17"/>
      <c r="K2" s="17"/>
      <c r="L2" s="18" t="s">
        <v>65</v>
      </c>
      <c r="M2" s="17"/>
    </row>
    <row r="3" spans="2:16" ht="7.5" customHeight="1" x14ac:dyDescent="0.15">
      <c r="B3" s="16"/>
      <c r="C3" s="17"/>
      <c r="D3" s="17"/>
      <c r="E3" s="17"/>
      <c r="F3" s="17"/>
      <c r="G3" s="17"/>
      <c r="H3" s="17"/>
      <c r="I3" s="17"/>
      <c r="J3" s="17"/>
      <c r="K3" s="17"/>
      <c r="L3" s="19"/>
      <c r="M3" s="17"/>
    </row>
    <row r="4" spans="2:16" s="21" customFormat="1" ht="90" customHeight="1" x14ac:dyDescent="0.15">
      <c r="B4" s="71" t="s">
        <v>96</v>
      </c>
      <c r="C4" s="610" t="s">
        <v>66</v>
      </c>
      <c r="D4" s="611"/>
      <c r="E4" s="611"/>
      <c r="F4" s="611"/>
      <c r="G4" s="611"/>
      <c r="H4" s="611"/>
      <c r="I4" s="611"/>
      <c r="J4" s="611"/>
      <c r="K4" s="611"/>
      <c r="L4" s="612"/>
      <c r="M4" s="20"/>
    </row>
    <row r="5" spans="2:16" s="21" customFormat="1" ht="7.5" customHeight="1" x14ac:dyDescent="0.15">
      <c r="B5" s="16"/>
      <c r="C5" s="16"/>
      <c r="D5" s="16"/>
      <c r="E5" s="16"/>
      <c r="F5" s="16"/>
      <c r="G5" s="16"/>
      <c r="H5" s="16"/>
      <c r="I5" s="16"/>
      <c r="J5" s="16"/>
      <c r="K5" s="16"/>
      <c r="L5" s="16"/>
      <c r="M5" s="16"/>
    </row>
    <row r="6" spans="2:16" s="21" customFormat="1" ht="33" customHeight="1" x14ac:dyDescent="0.15">
      <c r="B6" s="22" t="s">
        <v>12</v>
      </c>
      <c r="C6" s="613" t="s">
        <v>67</v>
      </c>
      <c r="D6" s="613"/>
      <c r="E6" s="613"/>
      <c r="F6" s="613"/>
      <c r="G6" s="613"/>
      <c r="H6" s="613"/>
      <c r="I6" s="613"/>
      <c r="J6" s="613"/>
      <c r="K6" s="613"/>
      <c r="L6" s="614"/>
      <c r="M6" s="20"/>
    </row>
    <row r="7" spans="2:16" s="21" customFormat="1" ht="55.5" customHeight="1" x14ac:dyDescent="0.15">
      <c r="B7" s="23"/>
      <c r="C7" s="615" t="s">
        <v>484</v>
      </c>
      <c r="D7" s="615"/>
      <c r="E7" s="615"/>
      <c r="F7" s="615"/>
      <c r="G7" s="615"/>
      <c r="H7" s="615"/>
      <c r="I7" s="615"/>
      <c r="J7" s="615"/>
      <c r="K7" s="615"/>
      <c r="L7" s="616"/>
      <c r="M7" s="20"/>
    </row>
    <row r="8" spans="2:16" s="21" customFormat="1" ht="55.5" customHeight="1" x14ac:dyDescent="0.15">
      <c r="B8" s="23" t="s">
        <v>52</v>
      </c>
      <c r="C8" s="615" t="s">
        <v>68</v>
      </c>
      <c r="D8" s="615"/>
      <c r="E8" s="615"/>
      <c r="F8" s="615"/>
      <c r="G8" s="615"/>
      <c r="H8" s="615"/>
      <c r="I8" s="615"/>
      <c r="J8" s="615"/>
      <c r="K8" s="615"/>
      <c r="L8" s="616"/>
      <c r="M8" s="20"/>
    </row>
    <row r="9" spans="2:16" s="21" customFormat="1" ht="33" customHeight="1" x14ac:dyDescent="0.15">
      <c r="B9" s="24" t="s">
        <v>53</v>
      </c>
      <c r="C9" s="607" t="s">
        <v>69</v>
      </c>
      <c r="D9" s="607"/>
      <c r="E9" s="607"/>
      <c r="F9" s="607"/>
      <c r="G9" s="607"/>
      <c r="H9" s="607"/>
      <c r="I9" s="607"/>
      <c r="J9" s="607"/>
      <c r="K9" s="607"/>
      <c r="L9" s="608"/>
      <c r="M9" s="20"/>
      <c r="P9" s="20"/>
    </row>
    <row r="10" spans="2:16" s="21" customFormat="1" ht="21.75" customHeight="1" x14ac:dyDescent="0.15">
      <c r="B10" s="20"/>
      <c r="C10" s="20"/>
      <c r="D10" s="20"/>
      <c r="E10" s="20"/>
      <c r="F10" s="20"/>
      <c r="G10" s="20"/>
      <c r="H10" s="20"/>
      <c r="I10" s="20"/>
      <c r="J10" s="20"/>
      <c r="K10" s="20"/>
      <c r="L10" s="20"/>
      <c r="M10" s="20"/>
    </row>
    <row r="11" spans="2:16" s="21" customFormat="1" ht="51" customHeight="1" x14ac:dyDescent="0.15">
      <c r="B11" s="25" t="s">
        <v>70</v>
      </c>
      <c r="C11" s="20"/>
      <c r="D11" s="20"/>
      <c r="E11" s="20"/>
      <c r="F11" s="20"/>
      <c r="G11" s="20"/>
      <c r="H11" s="20"/>
      <c r="I11" s="20"/>
      <c r="J11" s="20"/>
      <c r="K11" s="20"/>
      <c r="L11" s="20"/>
      <c r="M11" s="20"/>
    </row>
    <row r="12" spans="2:16" ht="31.5" customHeight="1" thickBot="1" x14ac:dyDescent="0.2">
      <c r="B12" s="26"/>
      <c r="C12" s="26"/>
      <c r="D12" s="26"/>
      <c r="E12" s="27"/>
      <c r="F12" s="27"/>
      <c r="G12" s="27"/>
      <c r="H12" s="27"/>
      <c r="I12" s="27"/>
      <c r="J12" s="27"/>
      <c r="K12" s="27"/>
      <c r="L12" s="18" t="s">
        <v>71</v>
      </c>
      <c r="M12" s="20"/>
    </row>
    <row r="13" spans="2:16" ht="27.75" customHeight="1" x14ac:dyDescent="0.15">
      <c r="B13" s="621" t="s">
        <v>72</v>
      </c>
      <c r="C13" s="621" t="s">
        <v>73</v>
      </c>
      <c r="D13" s="624" t="s">
        <v>74</v>
      </c>
      <c r="E13" s="624" t="s">
        <v>75</v>
      </c>
      <c r="F13" s="627" t="s">
        <v>76</v>
      </c>
      <c r="G13" s="630" t="s">
        <v>77</v>
      </c>
      <c r="H13" s="631"/>
      <c r="I13" s="630" t="s">
        <v>485</v>
      </c>
      <c r="J13" s="631"/>
      <c r="K13" s="630" t="s">
        <v>78</v>
      </c>
      <c r="L13" s="636"/>
      <c r="M13" s="28"/>
    </row>
    <row r="14" spans="2:16" s="29" customFormat="1" ht="37.5" customHeight="1" x14ac:dyDescent="0.15">
      <c r="B14" s="622"/>
      <c r="C14" s="622"/>
      <c r="D14" s="625"/>
      <c r="E14" s="625"/>
      <c r="F14" s="628"/>
      <c r="G14" s="632"/>
      <c r="H14" s="633"/>
      <c r="I14" s="632"/>
      <c r="J14" s="633"/>
      <c r="K14" s="632"/>
      <c r="L14" s="637"/>
    </row>
    <row r="15" spans="2:16" s="29" customFormat="1" ht="18.95" customHeight="1" thickBot="1" x14ac:dyDescent="0.2">
      <c r="B15" s="623"/>
      <c r="C15" s="623"/>
      <c r="D15" s="626"/>
      <c r="E15" s="626"/>
      <c r="F15" s="629"/>
      <c r="G15" s="634"/>
      <c r="H15" s="635"/>
      <c r="I15" s="634"/>
      <c r="J15" s="635"/>
      <c r="K15" s="634"/>
      <c r="L15" s="638"/>
    </row>
    <row r="16" spans="2:16" s="29" customFormat="1" ht="30" customHeight="1" thickTop="1" x14ac:dyDescent="0.15">
      <c r="B16" s="30" t="s">
        <v>79</v>
      </c>
      <c r="C16" s="30" t="s">
        <v>80</v>
      </c>
      <c r="D16" s="31">
        <v>45383</v>
      </c>
      <c r="E16" s="31">
        <v>52671</v>
      </c>
      <c r="F16" s="32" t="s">
        <v>81</v>
      </c>
      <c r="G16" s="639">
        <v>90000</v>
      </c>
      <c r="H16" s="640"/>
      <c r="I16" s="639">
        <v>89160</v>
      </c>
      <c r="J16" s="640"/>
      <c r="K16" s="641">
        <v>5000</v>
      </c>
      <c r="L16" s="642"/>
    </row>
    <row r="17" spans="2:17" s="29" customFormat="1" ht="30" customHeight="1" x14ac:dyDescent="0.15">
      <c r="B17" s="33" t="s">
        <v>79</v>
      </c>
      <c r="C17" s="33" t="s">
        <v>82</v>
      </c>
      <c r="D17" s="34">
        <v>45383</v>
      </c>
      <c r="E17" s="34">
        <v>52671</v>
      </c>
      <c r="F17" s="35" t="s">
        <v>81</v>
      </c>
      <c r="G17" s="617">
        <v>90000</v>
      </c>
      <c r="H17" s="618"/>
      <c r="I17" s="617">
        <v>89160</v>
      </c>
      <c r="J17" s="618"/>
      <c r="K17" s="619">
        <v>5000</v>
      </c>
      <c r="L17" s="620"/>
    </row>
    <row r="18" spans="2:17" s="29" customFormat="1" ht="30" customHeight="1" thickBot="1" x14ac:dyDescent="0.2">
      <c r="B18" s="36" t="s">
        <v>79</v>
      </c>
      <c r="C18" s="36" t="s">
        <v>83</v>
      </c>
      <c r="D18" s="37">
        <v>45383</v>
      </c>
      <c r="E18" s="37">
        <v>52671</v>
      </c>
      <c r="F18" s="38" t="s">
        <v>81</v>
      </c>
      <c r="G18" s="643">
        <v>90000</v>
      </c>
      <c r="H18" s="644"/>
      <c r="I18" s="643">
        <v>89160</v>
      </c>
      <c r="J18" s="644"/>
      <c r="K18" s="645">
        <v>5000</v>
      </c>
      <c r="L18" s="646"/>
    </row>
    <row r="19" spans="2:17" ht="50.25" customHeight="1" thickTop="1" x14ac:dyDescent="0.15">
      <c r="B19" s="69">
        <v>1</v>
      </c>
      <c r="C19" s="40"/>
      <c r="D19" s="41"/>
      <c r="E19" s="41"/>
      <c r="F19" s="42"/>
      <c r="G19" s="647"/>
      <c r="H19" s="648"/>
      <c r="I19" s="647"/>
      <c r="J19" s="648"/>
      <c r="K19" s="647"/>
      <c r="L19" s="649"/>
      <c r="Q19" s="43"/>
    </row>
    <row r="20" spans="2:17" ht="50.25" customHeight="1" x14ac:dyDescent="0.15">
      <c r="B20" s="70">
        <v>2</v>
      </c>
      <c r="C20" s="44"/>
      <c r="D20" s="45"/>
      <c r="E20" s="45"/>
      <c r="F20" s="46"/>
      <c r="G20" s="650"/>
      <c r="H20" s="651"/>
      <c r="I20" s="650"/>
      <c r="J20" s="651"/>
      <c r="K20" s="650"/>
      <c r="L20" s="652"/>
    </row>
    <row r="21" spans="2:17" ht="50.25" customHeight="1" x14ac:dyDescent="0.15">
      <c r="B21" s="70">
        <v>3</v>
      </c>
      <c r="C21" s="44"/>
      <c r="D21" s="45"/>
      <c r="E21" s="45"/>
      <c r="F21" s="46"/>
      <c r="G21" s="650"/>
      <c r="H21" s="651"/>
      <c r="I21" s="650"/>
      <c r="J21" s="651"/>
      <c r="K21" s="650"/>
      <c r="L21" s="652"/>
    </row>
    <row r="22" spans="2:17" ht="50.25" customHeight="1" x14ac:dyDescent="0.15">
      <c r="B22" s="70">
        <v>4</v>
      </c>
      <c r="C22" s="44"/>
      <c r="D22" s="45"/>
      <c r="E22" s="45"/>
      <c r="F22" s="46"/>
      <c r="G22" s="650"/>
      <c r="H22" s="651"/>
      <c r="I22" s="650"/>
      <c r="J22" s="651"/>
      <c r="K22" s="650"/>
      <c r="L22" s="652"/>
    </row>
    <row r="23" spans="2:17" ht="50.25" customHeight="1" x14ac:dyDescent="0.15">
      <c r="B23" s="70">
        <v>5</v>
      </c>
      <c r="C23" s="44"/>
      <c r="D23" s="45"/>
      <c r="E23" s="45"/>
      <c r="F23" s="46"/>
      <c r="G23" s="650"/>
      <c r="H23" s="651"/>
      <c r="I23" s="650"/>
      <c r="J23" s="651"/>
      <c r="K23" s="650"/>
      <c r="L23" s="652"/>
    </row>
    <row r="24" spans="2:17" ht="50.25" customHeight="1" x14ac:dyDescent="0.15">
      <c r="B24" s="70">
        <v>6</v>
      </c>
      <c r="C24" s="44"/>
      <c r="D24" s="45"/>
      <c r="E24" s="45"/>
      <c r="F24" s="46"/>
      <c r="G24" s="650"/>
      <c r="H24" s="651"/>
      <c r="I24" s="650"/>
      <c r="J24" s="651"/>
      <c r="K24" s="650"/>
      <c r="L24" s="652"/>
    </row>
    <row r="25" spans="2:17" ht="50.25" customHeight="1" x14ac:dyDescent="0.15">
      <c r="B25" s="70">
        <v>7</v>
      </c>
      <c r="C25" s="44"/>
      <c r="D25" s="45"/>
      <c r="E25" s="45"/>
      <c r="F25" s="46"/>
      <c r="G25" s="650"/>
      <c r="H25" s="651"/>
      <c r="I25" s="650"/>
      <c r="J25" s="651"/>
      <c r="K25" s="650"/>
      <c r="L25" s="652"/>
    </row>
    <row r="26" spans="2:17" ht="50.25" customHeight="1" x14ac:dyDescent="0.15">
      <c r="B26" s="70">
        <v>8</v>
      </c>
      <c r="C26" s="44"/>
      <c r="D26" s="45"/>
      <c r="E26" s="45"/>
      <c r="F26" s="46"/>
      <c r="G26" s="650"/>
      <c r="H26" s="651"/>
      <c r="I26" s="650"/>
      <c r="J26" s="651"/>
      <c r="K26" s="650"/>
      <c r="L26" s="652"/>
    </row>
    <row r="27" spans="2:17" ht="50.25" customHeight="1" x14ac:dyDescent="0.15">
      <c r="B27" s="70">
        <v>9</v>
      </c>
      <c r="C27" s="44"/>
      <c r="D27" s="45"/>
      <c r="E27" s="45"/>
      <c r="F27" s="46"/>
      <c r="G27" s="650"/>
      <c r="H27" s="651"/>
      <c r="I27" s="650"/>
      <c r="J27" s="651"/>
      <c r="K27" s="650"/>
      <c r="L27" s="652"/>
    </row>
    <row r="28" spans="2:17" ht="50.25" customHeight="1" thickBot="1" x14ac:dyDescent="0.2">
      <c r="B28" s="68">
        <v>10</v>
      </c>
      <c r="C28" s="47"/>
      <c r="D28" s="48"/>
      <c r="E28" s="48"/>
      <c r="F28" s="49"/>
      <c r="G28" s="650"/>
      <c r="H28" s="651"/>
      <c r="I28" s="650"/>
      <c r="J28" s="651"/>
      <c r="K28" s="650"/>
      <c r="L28" s="652"/>
    </row>
    <row r="29" spans="2:17" ht="50.25" customHeight="1" thickTop="1" thickBot="1" x14ac:dyDescent="0.2">
      <c r="B29" s="654" t="s">
        <v>84</v>
      </c>
      <c r="C29" s="655"/>
      <c r="D29" s="655"/>
      <c r="E29" s="655"/>
      <c r="F29" s="656"/>
      <c r="G29" s="50" t="s">
        <v>85</v>
      </c>
      <c r="H29" s="51">
        <f>SUM(G19:H28)</f>
        <v>0</v>
      </c>
      <c r="I29" s="657">
        <f>SUM(I19:J28)</f>
        <v>0</v>
      </c>
      <c r="J29" s="658"/>
      <c r="K29" s="52" t="s">
        <v>115</v>
      </c>
      <c r="L29" s="53">
        <f>SUM(K19:L28)</f>
        <v>0</v>
      </c>
    </row>
    <row r="30" spans="2:17" s="55" customFormat="1" ht="21.75" customHeight="1" x14ac:dyDescent="0.15">
      <c r="B30" s="54"/>
      <c r="C30" s="653"/>
      <c r="D30" s="653"/>
      <c r="E30" s="653"/>
      <c r="F30" s="653"/>
      <c r="G30" s="653"/>
      <c r="H30" s="653"/>
      <c r="I30" s="653"/>
      <c r="J30" s="653"/>
      <c r="K30" s="653"/>
      <c r="L30" s="653"/>
    </row>
    <row r="31" spans="2:17" s="55" customFormat="1" ht="51" customHeight="1" x14ac:dyDescent="0.15">
      <c r="B31" s="56" t="s">
        <v>147</v>
      </c>
      <c r="C31" s="57"/>
      <c r="D31" s="57"/>
      <c r="E31" s="57"/>
      <c r="F31" s="57"/>
      <c r="G31" s="57"/>
      <c r="H31" s="57"/>
      <c r="I31" s="57"/>
      <c r="J31" s="57"/>
      <c r="K31" s="57"/>
      <c r="L31" s="57"/>
    </row>
    <row r="32" spans="2:17" s="21" customFormat="1" ht="31.5" customHeight="1" thickBot="1" x14ac:dyDescent="0.2">
      <c r="B32" s="58"/>
      <c r="C32" s="59"/>
      <c r="D32" s="59"/>
      <c r="E32" s="59"/>
      <c r="F32" s="59"/>
      <c r="G32" s="59"/>
      <c r="H32" s="59"/>
      <c r="I32" s="59"/>
      <c r="J32" s="59"/>
      <c r="K32" s="59"/>
      <c r="L32" s="18" t="s">
        <v>71</v>
      </c>
      <c r="M32" s="20"/>
    </row>
    <row r="33" spans="2:17" ht="27.75" customHeight="1" x14ac:dyDescent="0.15">
      <c r="B33" s="621" t="s">
        <v>72</v>
      </c>
      <c r="C33" s="621" t="s">
        <v>73</v>
      </c>
      <c r="D33" s="627" t="s">
        <v>86</v>
      </c>
      <c r="E33" s="627" t="s">
        <v>87</v>
      </c>
      <c r="F33" s="627" t="s">
        <v>76</v>
      </c>
      <c r="G33" s="630" t="s">
        <v>77</v>
      </c>
      <c r="H33" s="631"/>
      <c r="I33" s="630" t="s">
        <v>485</v>
      </c>
      <c r="J33" s="631"/>
      <c r="K33" s="630" t="s">
        <v>88</v>
      </c>
      <c r="L33" s="636"/>
      <c r="M33" s="28"/>
    </row>
    <row r="34" spans="2:17" s="29" customFormat="1" ht="37.5" customHeight="1" x14ac:dyDescent="0.15">
      <c r="B34" s="622"/>
      <c r="C34" s="622"/>
      <c r="D34" s="625"/>
      <c r="E34" s="625"/>
      <c r="F34" s="628"/>
      <c r="G34" s="632"/>
      <c r="H34" s="633"/>
      <c r="I34" s="632"/>
      <c r="J34" s="633"/>
      <c r="K34" s="632"/>
      <c r="L34" s="637"/>
    </row>
    <row r="35" spans="2:17" s="29" customFormat="1" ht="18.95" customHeight="1" thickBot="1" x14ac:dyDescent="0.2">
      <c r="B35" s="623"/>
      <c r="C35" s="623"/>
      <c r="D35" s="626"/>
      <c r="E35" s="626"/>
      <c r="F35" s="629"/>
      <c r="G35" s="634"/>
      <c r="H35" s="635"/>
      <c r="I35" s="634"/>
      <c r="J35" s="635"/>
      <c r="K35" s="634"/>
      <c r="L35" s="638"/>
    </row>
    <row r="36" spans="2:17" ht="50.25" customHeight="1" thickTop="1" x14ac:dyDescent="0.15">
      <c r="B36" s="69">
        <v>1</v>
      </c>
      <c r="C36" s="40"/>
      <c r="D36" s="41"/>
      <c r="E36" s="41"/>
      <c r="F36" s="42"/>
      <c r="G36" s="663" t="s">
        <v>63</v>
      </c>
      <c r="H36" s="664"/>
      <c r="I36" s="663"/>
      <c r="J36" s="664"/>
      <c r="K36" s="665"/>
      <c r="L36" s="666"/>
      <c r="Q36" s="43"/>
    </row>
    <row r="37" spans="2:17" ht="50.25" customHeight="1" x14ac:dyDescent="0.15">
      <c r="B37" s="70">
        <v>2</v>
      </c>
      <c r="C37" s="44"/>
      <c r="D37" s="45"/>
      <c r="E37" s="45"/>
      <c r="F37" s="46"/>
      <c r="G37" s="659" t="s">
        <v>63</v>
      </c>
      <c r="H37" s="660"/>
      <c r="I37" s="659"/>
      <c r="J37" s="660"/>
      <c r="K37" s="661"/>
      <c r="L37" s="662"/>
    </row>
    <row r="38" spans="2:17" ht="50.25" customHeight="1" x14ac:dyDescent="0.15">
      <c r="B38" s="70">
        <v>3</v>
      </c>
      <c r="C38" s="44"/>
      <c r="D38" s="45"/>
      <c r="E38" s="45"/>
      <c r="F38" s="46"/>
      <c r="G38" s="659" t="s">
        <v>63</v>
      </c>
      <c r="H38" s="660"/>
      <c r="I38" s="659"/>
      <c r="J38" s="660"/>
      <c r="K38" s="661"/>
      <c r="L38" s="662"/>
    </row>
    <row r="39" spans="2:17" ht="50.25" customHeight="1" x14ac:dyDescent="0.15">
      <c r="B39" s="70">
        <v>4</v>
      </c>
      <c r="C39" s="44"/>
      <c r="D39" s="45"/>
      <c r="E39" s="45"/>
      <c r="F39" s="46"/>
      <c r="G39" s="659" t="s">
        <v>63</v>
      </c>
      <c r="H39" s="660"/>
      <c r="I39" s="659"/>
      <c r="J39" s="660"/>
      <c r="K39" s="661"/>
      <c r="L39" s="662"/>
    </row>
    <row r="40" spans="2:17" ht="50.25" customHeight="1" thickBot="1" x14ac:dyDescent="0.2">
      <c r="B40" s="39">
        <v>5</v>
      </c>
      <c r="C40" s="44"/>
      <c r="D40" s="45"/>
      <c r="E40" s="45"/>
      <c r="F40" s="46"/>
      <c r="G40" s="668" t="s">
        <v>63</v>
      </c>
      <c r="H40" s="669"/>
      <c r="I40" s="668"/>
      <c r="J40" s="669"/>
      <c r="K40" s="670"/>
      <c r="L40" s="671"/>
    </row>
    <row r="41" spans="2:17" ht="50.25" customHeight="1" thickTop="1" thickBot="1" x14ac:dyDescent="0.2">
      <c r="B41" s="654" t="s">
        <v>84</v>
      </c>
      <c r="C41" s="655"/>
      <c r="D41" s="655"/>
      <c r="E41" s="655"/>
      <c r="F41" s="656"/>
      <c r="G41" s="672" t="s">
        <v>63</v>
      </c>
      <c r="H41" s="673"/>
      <c r="I41" s="672">
        <f>SUM(I36:J40)</f>
        <v>0</v>
      </c>
      <c r="J41" s="673"/>
      <c r="K41" s="60" t="s">
        <v>113</v>
      </c>
      <c r="L41" s="53">
        <f>SUM(K36:L40)</f>
        <v>0</v>
      </c>
    </row>
    <row r="42" spans="2:17" ht="20.25" customHeight="1" x14ac:dyDescent="0.15"/>
    <row r="43" spans="2:17" ht="31.5" customHeight="1" x14ac:dyDescent="0.15">
      <c r="B43" s="61" t="s">
        <v>114</v>
      </c>
      <c r="C43" s="667" t="s">
        <v>89</v>
      </c>
      <c r="D43" s="667"/>
      <c r="E43" s="667"/>
      <c r="F43" s="667"/>
      <c r="G43" s="667"/>
      <c r="H43" s="667"/>
      <c r="I43" s="667"/>
      <c r="J43" s="667"/>
      <c r="K43" s="667"/>
      <c r="L43" s="667"/>
    </row>
  </sheetData>
  <sheetProtection selectLockedCells="1"/>
  <mergeCells count="83">
    <mergeCell ref="C43:L43"/>
    <mergeCell ref="G40:H40"/>
    <mergeCell ref="I40:J40"/>
    <mergeCell ref="K40:L40"/>
    <mergeCell ref="B41:F41"/>
    <mergeCell ref="G41:H41"/>
    <mergeCell ref="I41:J41"/>
    <mergeCell ref="G38:H38"/>
    <mergeCell ref="I38:J38"/>
    <mergeCell ref="K38:L38"/>
    <mergeCell ref="G39:H39"/>
    <mergeCell ref="I39:J39"/>
    <mergeCell ref="K39:L39"/>
    <mergeCell ref="G37:H37"/>
    <mergeCell ref="I37:J37"/>
    <mergeCell ref="K37:L37"/>
    <mergeCell ref="B33:B35"/>
    <mergeCell ref="C33:C35"/>
    <mergeCell ref="D33:D35"/>
    <mergeCell ref="E33:E35"/>
    <mergeCell ref="F33:F35"/>
    <mergeCell ref="G33:H35"/>
    <mergeCell ref="I33:J35"/>
    <mergeCell ref="K33:L35"/>
    <mergeCell ref="G36:H36"/>
    <mergeCell ref="I36:J36"/>
    <mergeCell ref="K36:L36"/>
    <mergeCell ref="C30:L30"/>
    <mergeCell ref="G26:H26"/>
    <mergeCell ref="I26:J26"/>
    <mergeCell ref="K26:L26"/>
    <mergeCell ref="G27:H27"/>
    <mergeCell ref="I27:J27"/>
    <mergeCell ref="K27:L27"/>
    <mergeCell ref="G28:H28"/>
    <mergeCell ref="I28:J28"/>
    <mergeCell ref="K28:L28"/>
    <mergeCell ref="B29:F29"/>
    <mergeCell ref="I29:J29"/>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7:H17"/>
    <mergeCell ref="I17:J17"/>
    <mergeCell ref="K17:L17"/>
    <mergeCell ref="B13:B15"/>
    <mergeCell ref="C13:C15"/>
    <mergeCell ref="D13:D15"/>
    <mergeCell ref="E13:E15"/>
    <mergeCell ref="F13:F15"/>
    <mergeCell ref="G13:H15"/>
    <mergeCell ref="I13:J15"/>
    <mergeCell ref="K13:L15"/>
    <mergeCell ref="G16:H16"/>
    <mergeCell ref="I16:J16"/>
    <mergeCell ref="K16:L16"/>
    <mergeCell ref="C9:L9"/>
    <mergeCell ref="B1:L1"/>
    <mergeCell ref="C4:L4"/>
    <mergeCell ref="C6:L6"/>
    <mergeCell ref="C7:L7"/>
    <mergeCell ref="C8:L8"/>
  </mergeCells>
  <phoneticPr fontId="21"/>
  <dataValidations count="4">
    <dataValidation type="list" imeMode="halfAlpha" allowBlank="1" showInputMessage="1" showErrorMessage="1" sqref="F36:F40 F16:F28" xr:uid="{9E527E72-9400-450F-B7AC-AE4468D9A7B2}">
      <formula1>"設備,運転"</formula1>
    </dataValidation>
    <dataValidation imeMode="hiragana" allowBlank="1" showInputMessage="1" showErrorMessage="1" sqref="B16:C28 B36:C40" xr:uid="{07CC944A-49F0-43CE-A9AC-01FFB0CC3F78}"/>
    <dataValidation imeMode="halfAlpha" allowBlank="1" showInputMessage="1" showErrorMessage="1" sqref="D16:E28 G36:G41 D36:E40 K16:K28 H29 I16:I28 G16:G28 I36:I41 K36:K40" xr:uid="{74EDBC20-9719-4D1A-9F29-A890A330DF75}"/>
    <dataValidation type="list" allowBlank="1" showInputMessage="1" showErrorMessage="1" sqref="B4" xr:uid="{C2701B2F-4056-4CE9-9B2F-D61061B14CF7}">
      <formula1>"☐,☑"</formula1>
    </dataValidation>
  </dataValidations>
  <printOptions horizontalCentered="1"/>
  <pageMargins left="0.23622047244094491" right="0.23622047244094491" top="0.74803149606299213" bottom="0.74803149606299213" header="0.31496062992125984" footer="0.31496062992125984"/>
  <pageSetup paperSize="9" scale="44"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30</vt:i4>
      </vt:variant>
    </vt:vector>
  </HeadingPairs>
  <TitlesOfParts>
    <vt:vector size="36" baseType="lpstr">
      <vt:lpstr>入力シート</vt:lpstr>
      <vt:lpstr>作業リスト</vt:lpstr>
      <vt:lpstr>01_借入申込書（提出書類1）</vt:lpstr>
      <vt:lpstr>02_補足説明（提出書類2）※ベースアップ・処遇改善あり</vt:lpstr>
      <vt:lpstr>02_補足説明（提出書類2）※ベースアップ・処遇改善なし</vt:lpstr>
      <vt:lpstr>07_既往借入金の状況表</vt:lpstr>
      <vt:lpstr>作業リスト!_FilterDatabase</vt:lpstr>
      <vt:lpstr>'02_補足説明（提出書類2）※ベースアップ・処遇改善あり'!Print_Area</vt:lpstr>
      <vt:lpstr>'02_補足説明（提出書類2）※ベースアップ・処遇改善なし'!Print_Area</vt:lpstr>
      <vt:lpstr>'07_既往借入金の状況表'!Print_Area</vt:lpstr>
      <vt:lpstr>入力シート!Print_Area</vt:lpstr>
      <vt:lpstr>エラー表示</vt:lpstr>
      <vt:lpstr>医療貸付</vt:lpstr>
      <vt:lpstr>医療担保</vt:lpstr>
      <vt:lpstr>医療分野</vt:lpstr>
      <vt:lpstr>施設種類一覧</vt:lpstr>
      <vt:lpstr>事業計画等確認対象</vt:lpstr>
      <vt:lpstr>事業計画等確認非対象</vt:lpstr>
      <vt:lpstr>償還0から11月</vt:lpstr>
      <vt:lpstr>償還0月</vt:lpstr>
      <vt:lpstr>償還10年</vt:lpstr>
      <vt:lpstr>償還5年</vt:lpstr>
      <vt:lpstr>据置0から11月</vt:lpstr>
      <vt:lpstr>据置0から6月</vt:lpstr>
      <vt:lpstr>据置0月</vt:lpstr>
      <vt:lpstr>据置1年6か月</vt:lpstr>
      <vt:lpstr>据置2年</vt:lpstr>
      <vt:lpstr>据置5年</vt:lpstr>
      <vt:lpstr>据置6から11月</vt:lpstr>
      <vt:lpstr>福祉貸付_高齢者福祉分野</vt:lpstr>
      <vt:lpstr>福祉貸付_児童福祉分野及び母子・父子福祉分野</vt:lpstr>
      <vt:lpstr>福祉貸付_障害者福祉分野</vt:lpstr>
      <vt:lpstr>福祉貸付_生活保護・その他分野</vt:lpstr>
      <vt:lpstr>福祉担保</vt:lpstr>
      <vt:lpstr>保証人制限あり</vt:lpstr>
      <vt:lpstr>保証人制限なし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2025-04-17T00:55:35Z</dcterms:created>
  <dcterms:modified xsi:type="dcterms:W3CDTF">2025-05-14T00:13:34Z</dcterms:modified>
</cp:coreProperties>
</file>