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xr:revisionPtr revIDLastSave="0" documentId="13_ncr:1_{0F977648-B147-482A-903B-74A725D2A09A}" xr6:coauthVersionLast="36" xr6:coauthVersionMax="47" xr10:uidLastSave="{00000000-0000-0000-0000-000000000000}"/>
  <bookViews>
    <workbookView xWindow="0" yWindow="0" windowWidth="10845" windowHeight="7425" tabRatio="857" activeTab="1" xr2:uid="{00000000-000D-0000-FFFF-FFFF00000000}"/>
  </bookViews>
  <sheets>
    <sheet name="チェックリスト " sheetId="44" r:id="rId1"/>
    <sheet name="要望書 (補正)" sheetId="53" r:id="rId2"/>
    <sheet name="インプットシート" sheetId="40" r:id="rId3"/>
    <sheet name="助成金要望額調書" sheetId="42" r:id="rId4"/>
    <sheet name="要望額調書記入の方法・注意事項 " sheetId="52" r:id="rId5"/>
    <sheet name="備品購入理由書" sheetId="23" r:id="rId6"/>
    <sheet name="アンケート" sheetId="45" r:id="rId7"/>
    <sheet name="別紙１" sheetId="37" r:id="rId8"/>
    <sheet name="別紙２" sheetId="38" r:id="rId9"/>
    <sheet name="別紙３" sheetId="36" r:id="rId10"/>
    <sheet name="触れないでください。" sheetId="41" state="hidden" r:id="rId11"/>
  </sheets>
  <externalReferences>
    <externalReference r:id="rId12"/>
    <externalReference r:id="rId13"/>
    <externalReference r:id="rId14"/>
    <externalReference r:id="rId15"/>
    <externalReference r:id="rId16"/>
  </externalReferences>
  <definedNames>
    <definedName name="_xlnm._FilterDatabase" localSheetId="2" hidden="1">インプットシート!$B$3:$AB$3</definedName>
    <definedName name="_xlnm._FilterDatabase" localSheetId="10" hidden="1">触れないでください。!$B$2:$BP$53</definedName>
    <definedName name="_xlnm._FilterDatabase" localSheetId="1" hidden="1">'要望書 (補正)'!$C$78:$AW$234</definedName>
    <definedName name="_xlnm.Print_Area" localSheetId="6">アンケート!$A$1:$P$71</definedName>
    <definedName name="_xlnm.Print_Area" localSheetId="2">インプットシート!$B$1:$W$97</definedName>
    <definedName name="_xlnm.Print_Area" localSheetId="3">助成金要望額調書!$A$1:$K$38</definedName>
    <definedName name="_xlnm.Print_Area" localSheetId="5">備品購入理由書!$A$3:$H$30</definedName>
    <definedName name="_xlnm.Print_Area" localSheetId="7">別紙１!$B$1:$G$51</definedName>
    <definedName name="_xlnm.Print_Area" localSheetId="8">別紙２!$B$1:$K$45</definedName>
    <definedName name="_xlnm.Print_Area" localSheetId="9">別紙３!$B$1:$K$43</definedName>
    <definedName name="_xlnm.Print_Area" localSheetId="4">'要望額調書記入の方法・注意事項 '!$A$1:$S$159</definedName>
    <definedName name="_xlnm.Print_Area" localSheetId="1">'要望書 (補正)'!$A$1:$AV$272</definedName>
    <definedName name="_xlnm.Print_Titles" localSheetId="2">インプットシート!$1:$3</definedName>
    <definedName name="_xlnm.Print_Titles" localSheetId="7">別紙１!$4:$4</definedName>
    <definedName name="_xlnm.Print_Titles" localSheetId="8">別紙２!$4:$4</definedName>
    <definedName name="いりえ" localSheetId="2">[1]リスト!$A$2:$A$9</definedName>
    <definedName name="いりえ" localSheetId="3">[1]リスト!$A$2:$A$9</definedName>
    <definedName name="いりえ" localSheetId="10">[1]リスト!$A$2:$A$9</definedName>
    <definedName name="いりえ">[1]リスト!$A$2:$A$9</definedName>
    <definedName name="外部者">インプットシート!$Y$4</definedName>
    <definedName name="区分" localSheetId="2">[2]助成対象となる経費項目!$C$20:$C$45</definedName>
    <definedName name="区分" localSheetId="3">[2]助成対象となる経費項目!$C$20:$C$45</definedName>
    <definedName name="区分" localSheetId="10">[2]助成対象となる経費項目!$C$20:$C$45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2">'[4]要望書 (様式)'!$L$72:$L$85</definedName>
    <definedName name="事業分野" localSheetId="3">助成金要望額調書!#REF!</definedName>
    <definedName name="事業分野" localSheetId="10">'[4]要望書 (様式)'!$L$72:$L$85</definedName>
    <definedName name="事業分野">'[4]要望書 (様式)'!$L$72:$L$85</definedName>
    <definedName name="担当者" localSheetId="2">[5]リスト!$A$2:$A$9</definedName>
    <definedName name="担当者" localSheetId="3">[5]リスト!$A$2:$A$9</definedName>
    <definedName name="担当者" localSheetId="10">[5]リスト!$A$2:$A$9</definedName>
    <definedName name="担当者">[5]リスト!$A$2:$A$9</definedName>
    <definedName name="内部者">インプットシート!$X$4</definedName>
    <definedName name="日" localSheetId="3">[3]空き店舗・民家等のリフォーム!$A$612:$A$646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44" i="53" l="1"/>
  <c r="AW25" i="53"/>
  <c r="AW26" i="53" s="1"/>
  <c r="H32" i="42" l="1"/>
  <c r="H34" i="42" l="1"/>
  <c r="L7" i="38" l="1"/>
  <c r="L6" i="38"/>
  <c r="L5" i="38"/>
  <c r="H2" i="38" l="1"/>
  <c r="L40" i="36"/>
  <c r="L32" i="36"/>
  <c r="L24" i="36"/>
  <c r="L16" i="36"/>
  <c r="AW207" i="53" l="1"/>
  <c r="U7" i="44" l="1"/>
  <c r="N7" i="44"/>
  <c r="AW117" i="53"/>
  <c r="I3" i="36"/>
  <c r="F2" i="37"/>
  <c r="AW149" i="53"/>
  <c r="AW144" i="53"/>
  <c r="AW138" i="53"/>
  <c r="AW126" i="53"/>
  <c r="AW120" i="53"/>
  <c r="AW59" i="53"/>
  <c r="AW63" i="53"/>
  <c r="AW80" i="53" l="1"/>
  <c r="AW81" i="53" s="1"/>
  <c r="AW71" i="53"/>
  <c r="AW72" i="53" s="1"/>
  <c r="AW69" i="53"/>
  <c r="AW48" i="53"/>
  <c r="AW49" i="53" s="1"/>
  <c r="AW40" i="53" l="1"/>
  <c r="AW41" i="53" s="1"/>
  <c r="S33" i="53" l="1"/>
  <c r="C8" i="23"/>
  <c r="E1" i="40"/>
  <c r="F2" i="42"/>
  <c r="AY261" i="53" l="1"/>
  <c r="AW259" i="53" s="1"/>
  <c r="AW255" i="53"/>
  <c r="AW251" i="53"/>
  <c r="AW249" i="53"/>
  <c r="AW248" i="53"/>
  <c r="AW242" i="53"/>
  <c r="AW240" i="53"/>
  <c r="AW239" i="53"/>
  <c r="AW234" i="53"/>
  <c r="AW232" i="53"/>
  <c r="AW231" i="53"/>
  <c r="AW219" i="53"/>
  <c r="AW218" i="53"/>
  <c r="AY217" i="53"/>
  <c r="AY218" i="53" s="1"/>
  <c r="AX217" i="53"/>
  <c r="AW217" i="53"/>
  <c r="AW216" i="53"/>
  <c r="AW215" i="53"/>
  <c r="AW214" i="53"/>
  <c r="AW213" i="53"/>
  <c r="AW212" i="53"/>
  <c r="AW211" i="53"/>
  <c r="AW210" i="53"/>
  <c r="AW209" i="53"/>
  <c r="AW208" i="53"/>
  <c r="AW199" i="53"/>
  <c r="BC184" i="53"/>
  <c r="BB184" i="53"/>
  <c r="AW184" i="53"/>
  <c r="AW180" i="53"/>
  <c r="AX169" i="53"/>
  <c r="AW158" i="53"/>
  <c r="AW160" i="53" s="1"/>
  <c r="AW150" i="53"/>
  <c r="AW146" i="53"/>
  <c r="AW141" i="53"/>
  <c r="AW139" i="53"/>
  <c r="AW127" i="53"/>
  <c r="AW121" i="53"/>
  <c r="AW109" i="53"/>
  <c r="AW110" i="53" s="1"/>
  <c r="AW106" i="53"/>
  <c r="AW107" i="53" s="1"/>
  <c r="AW99" i="53"/>
  <c r="AW100" i="53" s="1"/>
  <c r="AW96" i="53"/>
  <c r="AW97" i="53" s="1"/>
  <c r="AW90" i="53"/>
  <c r="AX86" i="53"/>
  <c r="AX74" i="53"/>
  <c r="AW74" i="53" s="1"/>
  <c r="AW60" i="53"/>
  <c r="AW58" i="53"/>
  <c r="AW36" i="53"/>
  <c r="AW28" i="53"/>
  <c r="AX27" i="53"/>
  <c r="AW27" i="53" s="1"/>
  <c r="AW12" i="53"/>
  <c r="AW13" i="53" s="1"/>
  <c r="AY7" i="53"/>
  <c r="AX7" i="53"/>
  <c r="AW7" i="53" s="1"/>
  <c r="AY5" i="53"/>
  <c r="AX5" i="53"/>
  <c r="AW5" i="53" s="1"/>
  <c r="AO184" i="53" l="1"/>
  <c r="J169" i="53"/>
  <c r="AY169"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W169" i="53" l="1"/>
  <c r="BB3" i="53"/>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5" i="40"/>
  <c r="AE6" i="40"/>
  <c r="AD4" i="40"/>
  <c r="AE9" i="40" l="1"/>
  <c r="AH9" i="40" s="1"/>
  <c r="AE7" i="40"/>
  <c r="AH7" i="40" s="1"/>
  <c r="AE11" i="40"/>
  <c r="AE15" i="40"/>
  <c r="AH15" i="40" s="1"/>
  <c r="AE19" i="40"/>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9" i="40"/>
  <c r="AH17" i="40"/>
  <c r="AH13" i="40"/>
  <c r="AH11" i="40"/>
  <c r="AH5" i="40"/>
  <c r="AH6"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1" i="42" l="1"/>
  <c r="A30" i="42"/>
  <c r="A29" i="42"/>
  <c r="A22" i="42"/>
  <c r="A19" i="42"/>
  <c r="A18"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Z7" i="40" l="1"/>
  <c r="Z16" i="40"/>
  <c r="BT5" i="41"/>
  <c r="BT7" i="41"/>
  <c r="BT9" i="41"/>
  <c r="BT11" i="41"/>
  <c r="BT13" i="41"/>
  <c r="BT15" i="41"/>
  <c r="BT17" i="41"/>
  <c r="BT19" i="41"/>
  <c r="BT21" i="41"/>
  <c r="BT23" i="41"/>
  <c r="BT25" i="41"/>
  <c r="BT27" i="41"/>
  <c r="BT29" i="41"/>
  <c r="BT31" i="41"/>
  <c r="BT33" i="41"/>
  <c r="BT35" i="41"/>
  <c r="BT37" i="41"/>
  <c r="BT39" i="41"/>
  <c r="BT41" i="41"/>
  <c r="BT43" i="41"/>
  <c r="BT45" i="41"/>
  <c r="BT47" i="41"/>
  <c r="BT49" i="41"/>
  <c r="BT51" i="41"/>
  <c r="BT3" i="41"/>
  <c r="BS5" i="41"/>
  <c r="BS7" i="41"/>
  <c r="BS9" i="41"/>
  <c r="BS11" i="41"/>
  <c r="BS13" i="41"/>
  <c r="BS15" i="41"/>
  <c r="BS17" i="41"/>
  <c r="BS19" i="41"/>
  <c r="BS21" i="41"/>
  <c r="BS23" i="41"/>
  <c r="BS25" i="41"/>
  <c r="BS27" i="41"/>
  <c r="BS29" i="41"/>
  <c r="BS31" i="41"/>
  <c r="BS33" i="41"/>
  <c r="BS35" i="41"/>
  <c r="BS37" i="41"/>
  <c r="BS39" i="41"/>
  <c r="BS41" i="41"/>
  <c r="BS43" i="41"/>
  <c r="BS45" i="41"/>
  <c r="BS47" i="41"/>
  <c r="BS49" i="41"/>
  <c r="BS51" i="41"/>
  <c r="BS3" i="41"/>
  <c r="BP5" i="41"/>
  <c r="BP7" i="41"/>
  <c r="BP9" i="41"/>
  <c r="BP11" i="41"/>
  <c r="BO4" i="41"/>
  <c r="BO6" i="41"/>
  <c r="BO8" i="41"/>
  <c r="BO10" i="41"/>
  <c r="BO3" i="41"/>
  <c r="BL5" i="41"/>
  <c r="BL7" i="41"/>
  <c r="BL9" i="41"/>
  <c r="BL11" i="41"/>
  <c r="BL13" i="41"/>
  <c r="BL15" i="41"/>
  <c r="BL17" i="41"/>
  <c r="BL19" i="41"/>
  <c r="BL21" i="41"/>
  <c r="BL23" i="41"/>
  <c r="BL25" i="41"/>
  <c r="BL27" i="41"/>
  <c r="BL29" i="41"/>
  <c r="BL31" i="41"/>
  <c r="BL3" i="41"/>
  <c r="BK5" i="41"/>
  <c r="BK7" i="41"/>
  <c r="BK9" i="41"/>
  <c r="BK11" i="41"/>
  <c r="BK13" i="41"/>
  <c r="BK15" i="41"/>
  <c r="BK17" i="41"/>
  <c r="BK19" i="41"/>
  <c r="BK21" i="41"/>
  <c r="BK23" i="41"/>
  <c r="BK25" i="41"/>
  <c r="BT4" i="41"/>
  <c r="BT8" i="41"/>
  <c r="BT12" i="41"/>
  <c r="BT16" i="41"/>
  <c r="BT20" i="41"/>
  <c r="BT24" i="41"/>
  <c r="BT28" i="41"/>
  <c r="BT32" i="41"/>
  <c r="BT36" i="41"/>
  <c r="BT40" i="41"/>
  <c r="BT44" i="41"/>
  <c r="BT48" i="41"/>
  <c r="BT52" i="41"/>
  <c r="BS6" i="41"/>
  <c r="BS10" i="41"/>
  <c r="BS14" i="41"/>
  <c r="BS18" i="41"/>
  <c r="BS22" i="41"/>
  <c r="BS26" i="41"/>
  <c r="BS30" i="41"/>
  <c r="BS34" i="41"/>
  <c r="BS38" i="41"/>
  <c r="BS42" i="41"/>
  <c r="BS46" i="41"/>
  <c r="BS50" i="41"/>
  <c r="BP4" i="41"/>
  <c r="BP8" i="41"/>
  <c r="BP3" i="41"/>
  <c r="BO7" i="41"/>
  <c r="BO11" i="41"/>
  <c r="BL6" i="41"/>
  <c r="BL10" i="41"/>
  <c r="BL14" i="41"/>
  <c r="BL18" i="41"/>
  <c r="BL22" i="41"/>
  <c r="BL26" i="41"/>
  <c r="BL30" i="41"/>
  <c r="BK4" i="41"/>
  <c r="BK8" i="41"/>
  <c r="BK12" i="41"/>
  <c r="BK16" i="41"/>
  <c r="BK20" i="41"/>
  <c r="BK24" i="41"/>
  <c r="BK27" i="41"/>
  <c r="BK29" i="41"/>
  <c r="BK31" i="41"/>
  <c r="BK3" i="41"/>
  <c r="BH5" i="41"/>
  <c r="BH7" i="41"/>
  <c r="BH9" i="41"/>
  <c r="BH11" i="41"/>
  <c r="BH13" i="41"/>
  <c r="BH15" i="41"/>
  <c r="BH17" i="41"/>
  <c r="BH19" i="41"/>
  <c r="BH21" i="41"/>
  <c r="BH23" i="41"/>
  <c r="BH25" i="41"/>
  <c r="BH27" i="41"/>
  <c r="BH29" i="41"/>
  <c r="BH31" i="41"/>
  <c r="BH3" i="41"/>
  <c r="BG5" i="41"/>
  <c r="BG7" i="41"/>
  <c r="BG9" i="41"/>
  <c r="BG11" i="41"/>
  <c r="BG13" i="41"/>
  <c r="BG15" i="41"/>
  <c r="BG17" i="41"/>
  <c r="BG19" i="41"/>
  <c r="BG21" i="41"/>
  <c r="BG23" i="41"/>
  <c r="BG25" i="41"/>
  <c r="BG27" i="41"/>
  <c r="BG29" i="41"/>
  <c r="BG31" i="41"/>
  <c r="BG3" i="41"/>
  <c r="BD5" i="41"/>
  <c r="BD7" i="41"/>
  <c r="BD9" i="41"/>
  <c r="BD11" i="41"/>
  <c r="BD13" i="41"/>
  <c r="BD15" i="41"/>
  <c r="BD17" i="41"/>
  <c r="BD19" i="41"/>
  <c r="BT10" i="41"/>
  <c r="BT18" i="41"/>
  <c r="BT26" i="41"/>
  <c r="BT34" i="41"/>
  <c r="BT42" i="41"/>
  <c r="BT50" i="41"/>
  <c r="BS8" i="41"/>
  <c r="BS16" i="41"/>
  <c r="BS24" i="41"/>
  <c r="BS32" i="41"/>
  <c r="BS40" i="41"/>
  <c r="BS48" i="41"/>
  <c r="BP6" i="41"/>
  <c r="BO5" i="41"/>
  <c r="BL4" i="41"/>
  <c r="BL12" i="41"/>
  <c r="BL20" i="41"/>
  <c r="BL28" i="41"/>
  <c r="BK6" i="41"/>
  <c r="BK14" i="41"/>
  <c r="BK22" i="41"/>
  <c r="BK28" i="41"/>
  <c r="BK32" i="41"/>
  <c r="BH6" i="41"/>
  <c r="BH10" i="41"/>
  <c r="BH14" i="41"/>
  <c r="BH18" i="41"/>
  <c r="BH22" i="41"/>
  <c r="BH26" i="41"/>
  <c r="BH30" i="41"/>
  <c r="BG4" i="41"/>
  <c r="BG8" i="41"/>
  <c r="BG12" i="41"/>
  <c r="BG16" i="41"/>
  <c r="BG20" i="41"/>
  <c r="BG24" i="41"/>
  <c r="BG28" i="41"/>
  <c r="BG32" i="41"/>
  <c r="BD6" i="41"/>
  <c r="BD10" i="41"/>
  <c r="BD14" i="41"/>
  <c r="BD18" i="41"/>
  <c r="BD21" i="41"/>
  <c r="BD23" i="41"/>
  <c r="BD25" i="41"/>
  <c r="BD27" i="41"/>
  <c r="BD29" i="41"/>
  <c r="BD31" i="41"/>
  <c r="BD33" i="41"/>
  <c r="BD35" i="41"/>
  <c r="BD37" i="41"/>
  <c r="BD39" i="41"/>
  <c r="BD41" i="41"/>
  <c r="BD43" i="41"/>
  <c r="BD45" i="41"/>
  <c r="BD47" i="41"/>
  <c r="BD49" i="41"/>
  <c r="BD51" i="41"/>
  <c r="BD3" i="41"/>
  <c r="BC5" i="41"/>
  <c r="BC7" i="41"/>
  <c r="BC9" i="41"/>
  <c r="BC11" i="41"/>
  <c r="BC13" i="41"/>
  <c r="BC15" i="41"/>
  <c r="BC17" i="41"/>
  <c r="BC19" i="41"/>
  <c r="BC21" i="41"/>
  <c r="BC23" i="41"/>
  <c r="BC25" i="41"/>
  <c r="BC27" i="41"/>
  <c r="BC29" i="41"/>
  <c r="BC31" i="41"/>
  <c r="BC33" i="41"/>
  <c r="BC35" i="41"/>
  <c r="BC37" i="41"/>
  <c r="BC39" i="41"/>
  <c r="BC41" i="41"/>
  <c r="BC43" i="41"/>
  <c r="BC45" i="41"/>
  <c r="BC47" i="41"/>
  <c r="BC49" i="41"/>
  <c r="BC51" i="41"/>
  <c r="BC3" i="41"/>
  <c r="AZ5" i="41"/>
  <c r="AZ7" i="41"/>
  <c r="AZ9" i="41"/>
  <c r="AZ11" i="41"/>
  <c r="AZ13" i="41"/>
  <c r="AZ15" i="41"/>
  <c r="AZ17" i="41"/>
  <c r="AZ19" i="41"/>
  <c r="AZ21" i="41"/>
  <c r="AZ23" i="41"/>
  <c r="AZ25" i="41"/>
  <c r="AZ27" i="41"/>
  <c r="AZ29" i="41"/>
  <c r="AZ31" i="41"/>
  <c r="AZ3" i="41"/>
  <c r="AY5" i="41"/>
  <c r="AY7" i="41"/>
  <c r="AY9" i="41"/>
  <c r="AY11" i="41"/>
  <c r="AY13" i="41"/>
  <c r="AY15" i="41"/>
  <c r="AY17" i="41"/>
  <c r="AY19" i="41"/>
  <c r="AY21" i="41"/>
  <c r="AY23" i="41"/>
  <c r="AY25" i="41"/>
  <c r="AY27" i="41"/>
  <c r="AY29" i="41"/>
  <c r="AY31" i="41"/>
  <c r="AY3" i="41"/>
  <c r="AV5" i="41"/>
  <c r="AV7" i="41"/>
  <c r="AV9" i="41"/>
  <c r="AV11" i="41"/>
  <c r="AV13" i="41"/>
  <c r="AV15" i="41"/>
  <c r="AV17" i="41"/>
  <c r="AV19" i="41"/>
  <c r="AV21" i="41"/>
  <c r="AV23" i="41"/>
  <c r="AV25" i="41"/>
  <c r="AV27" i="41"/>
  <c r="AV29" i="41"/>
  <c r="AV31" i="41"/>
  <c r="AV33" i="41"/>
  <c r="AV35" i="41"/>
  <c r="AV37" i="41"/>
  <c r="AV39" i="41"/>
  <c r="AV41" i="41"/>
  <c r="AV43" i="41"/>
  <c r="AV45" i="41"/>
  <c r="AV47" i="41"/>
  <c r="AV49" i="41"/>
  <c r="AV51" i="41"/>
  <c r="AU4" i="41"/>
  <c r="AU6" i="41"/>
  <c r="AU8" i="41"/>
  <c r="AU10" i="41"/>
  <c r="AU12" i="41"/>
  <c r="AU14" i="41"/>
  <c r="AU16" i="41"/>
  <c r="AU18" i="41"/>
  <c r="AU20" i="41"/>
  <c r="AU22" i="41"/>
  <c r="AU24" i="41"/>
  <c r="AU26" i="41"/>
  <c r="AU28" i="41"/>
  <c r="AU30" i="41"/>
  <c r="AU32" i="41"/>
  <c r="AU34" i="41"/>
  <c r="AU36" i="41"/>
  <c r="AU38" i="41"/>
  <c r="AU40" i="41"/>
  <c r="AU42" i="41"/>
  <c r="AU44" i="41"/>
  <c r="AU46" i="41"/>
  <c r="AU48" i="41"/>
  <c r="AU50" i="41"/>
  <c r="AU52" i="41"/>
  <c r="AU3" i="41"/>
  <c r="AR5" i="41"/>
  <c r="AR7" i="41"/>
  <c r="AR9" i="41"/>
  <c r="AR11" i="41"/>
  <c r="AR13" i="41"/>
  <c r="AR15" i="41"/>
  <c r="BT6" i="41"/>
  <c r="BT14" i="41"/>
  <c r="BT22" i="41"/>
  <c r="BT30" i="41"/>
  <c r="BT38" i="41"/>
  <c r="BT46" i="41"/>
  <c r="BS4" i="41"/>
  <c r="BS12" i="41"/>
  <c r="BS20" i="41"/>
  <c r="BS28" i="41"/>
  <c r="BS36" i="41"/>
  <c r="BS44" i="41"/>
  <c r="BS52" i="41"/>
  <c r="BP10" i="41"/>
  <c r="BO9" i="41"/>
  <c r="BL8" i="41"/>
  <c r="BL16" i="41"/>
  <c r="BL24" i="41"/>
  <c r="BL32" i="41"/>
  <c r="BK10" i="41"/>
  <c r="BK18" i="41"/>
  <c r="BK26" i="41"/>
  <c r="BH4" i="41"/>
  <c r="BH12" i="41"/>
  <c r="BH20" i="41"/>
  <c r="BH28" i="41"/>
  <c r="BG6" i="41"/>
  <c r="BG14" i="41"/>
  <c r="BG22" i="41"/>
  <c r="BG30" i="41"/>
  <c r="BD8" i="41"/>
  <c r="BD16" i="41"/>
  <c r="BD22" i="41"/>
  <c r="BD26" i="41"/>
  <c r="BD30" i="41"/>
  <c r="BD34" i="41"/>
  <c r="BD38" i="41"/>
  <c r="BD42" i="41"/>
  <c r="BD46" i="41"/>
  <c r="BD50" i="41"/>
  <c r="BC4" i="41"/>
  <c r="BC8" i="41"/>
  <c r="BC12" i="41"/>
  <c r="BC16" i="41"/>
  <c r="BC20" i="41"/>
  <c r="BC24" i="41"/>
  <c r="BC28" i="41"/>
  <c r="BC32" i="41"/>
  <c r="BC36" i="41"/>
  <c r="BC40" i="41"/>
  <c r="BC44" i="41"/>
  <c r="BC48" i="41"/>
  <c r="BC52" i="41"/>
  <c r="AZ6" i="41"/>
  <c r="AZ10" i="41"/>
  <c r="AZ14" i="41"/>
  <c r="AZ18" i="41"/>
  <c r="AZ22" i="41"/>
  <c r="AZ26" i="41"/>
  <c r="AZ30" i="41"/>
  <c r="AY4" i="41"/>
  <c r="AY8" i="41"/>
  <c r="AY12" i="41"/>
  <c r="AY16" i="41"/>
  <c r="AY20" i="41"/>
  <c r="AY24" i="41"/>
  <c r="AY28" i="41"/>
  <c r="AY32" i="41"/>
  <c r="AV6" i="41"/>
  <c r="AV10" i="41"/>
  <c r="AV14" i="41"/>
  <c r="AV18" i="41"/>
  <c r="AV22" i="41"/>
  <c r="AV26" i="41"/>
  <c r="AV30" i="41"/>
  <c r="AV34" i="41"/>
  <c r="AV38" i="41"/>
  <c r="AV42" i="41"/>
  <c r="AV46" i="41"/>
  <c r="AV50" i="41"/>
  <c r="AU5" i="41"/>
  <c r="AU9" i="41"/>
  <c r="AU13" i="41"/>
  <c r="AU17" i="41"/>
  <c r="AU21" i="41"/>
  <c r="AU25" i="41"/>
  <c r="AU29" i="41"/>
  <c r="AU33" i="41"/>
  <c r="AU37" i="41"/>
  <c r="AU41" i="41"/>
  <c r="AU45" i="41"/>
  <c r="AU49" i="41"/>
  <c r="AV3" i="41"/>
  <c r="AR6" i="41"/>
  <c r="AR10" i="41"/>
  <c r="AR14" i="41"/>
  <c r="AR17" i="41"/>
  <c r="AR19" i="41"/>
  <c r="AR21" i="41"/>
  <c r="AR23" i="41"/>
  <c r="AR25" i="41"/>
  <c r="AR27" i="41"/>
  <c r="AR29" i="41"/>
  <c r="AR31" i="41"/>
  <c r="AR33" i="41"/>
  <c r="AR35" i="41"/>
  <c r="AR37" i="41"/>
  <c r="AR39" i="41"/>
  <c r="AR41" i="41"/>
  <c r="AR43" i="41"/>
  <c r="AR45" i="41"/>
  <c r="AR47" i="41"/>
  <c r="AR49" i="41"/>
  <c r="AR51" i="41"/>
  <c r="AQ4" i="41"/>
  <c r="AQ6" i="41"/>
  <c r="AQ8" i="41"/>
  <c r="AQ10" i="41"/>
  <c r="AQ12" i="41"/>
  <c r="AQ14" i="41"/>
  <c r="AQ16" i="41"/>
  <c r="AQ18" i="41"/>
  <c r="AQ20" i="41"/>
  <c r="AQ22" i="41"/>
  <c r="AQ24" i="41"/>
  <c r="AQ26" i="41"/>
  <c r="AQ28" i="41"/>
  <c r="AQ30" i="41"/>
  <c r="AQ32" i="41"/>
  <c r="AQ34" i="41"/>
  <c r="AQ36" i="41"/>
  <c r="AQ38" i="41"/>
  <c r="AQ40" i="41"/>
  <c r="AQ42" i="41"/>
  <c r="AQ44" i="41"/>
  <c r="AQ46" i="41"/>
  <c r="AQ48" i="41"/>
  <c r="AQ50" i="41"/>
  <c r="AQ52" i="41"/>
  <c r="AQ3" i="41"/>
  <c r="AN5" i="41"/>
  <c r="AN7" i="41"/>
  <c r="AN9" i="41"/>
  <c r="AN11" i="41"/>
  <c r="AN13" i="41"/>
  <c r="AN15" i="41"/>
  <c r="AN17" i="41"/>
  <c r="AN19" i="41"/>
  <c r="AN21" i="41"/>
  <c r="AN23" i="41"/>
  <c r="AN25" i="41"/>
  <c r="AN27" i="41"/>
  <c r="AN29" i="41"/>
  <c r="AN31" i="41"/>
  <c r="AN33" i="41"/>
  <c r="AN35" i="41"/>
  <c r="AN37" i="41"/>
  <c r="AN39" i="41"/>
  <c r="AN41" i="41"/>
  <c r="AN43" i="41"/>
  <c r="AN45" i="41"/>
  <c r="AN47" i="41"/>
  <c r="AN49" i="41"/>
  <c r="AN51" i="41"/>
  <c r="AN3" i="41"/>
  <c r="AM5" i="41"/>
  <c r="AM7" i="41"/>
  <c r="AM9" i="41"/>
  <c r="AM11" i="41"/>
  <c r="AM13" i="41"/>
  <c r="AM15" i="41"/>
  <c r="AM17" i="41"/>
  <c r="AM19" i="41"/>
  <c r="AM21" i="41"/>
  <c r="AM23" i="41"/>
  <c r="AM25" i="41"/>
  <c r="AM27" i="41"/>
  <c r="AM29" i="41"/>
  <c r="AM31" i="41"/>
  <c r="AM33" i="41"/>
  <c r="AM35" i="41"/>
  <c r="AM37" i="41"/>
  <c r="AM39" i="41"/>
  <c r="AM41" i="41"/>
  <c r="AM43" i="41"/>
  <c r="AM45" i="41"/>
  <c r="AM47" i="41"/>
  <c r="BK30" i="41"/>
  <c r="BH8" i="41"/>
  <c r="BH16" i="41"/>
  <c r="BH24" i="41"/>
  <c r="BH32" i="41"/>
  <c r="BG10" i="41"/>
  <c r="BG18" i="41"/>
  <c r="BG26" i="41"/>
  <c r="BD4" i="41"/>
  <c r="BD12" i="41"/>
  <c r="BD20" i="41"/>
  <c r="BD24" i="41"/>
  <c r="BD28" i="41"/>
  <c r="BD32" i="41"/>
  <c r="BD36" i="41"/>
  <c r="BD40" i="41"/>
  <c r="BD44" i="41"/>
  <c r="BD48" i="41"/>
  <c r="BD52" i="41"/>
  <c r="BC6" i="41"/>
  <c r="BC10" i="41"/>
  <c r="BC14" i="41"/>
  <c r="BC18" i="41"/>
  <c r="BC22" i="41"/>
  <c r="BC26" i="41"/>
  <c r="BC30" i="41"/>
  <c r="BC34" i="41"/>
  <c r="BC38" i="41"/>
  <c r="BC42" i="41"/>
  <c r="BC46" i="41"/>
  <c r="BC50" i="41"/>
  <c r="AZ4" i="41"/>
  <c r="AZ8" i="41"/>
  <c r="AZ12" i="41"/>
  <c r="AZ16" i="41"/>
  <c r="AZ20" i="41"/>
  <c r="AZ24" i="41"/>
  <c r="AZ28" i="41"/>
  <c r="AZ32" i="41"/>
  <c r="AY6" i="41"/>
  <c r="AY10" i="41"/>
  <c r="AY14" i="41"/>
  <c r="AY18" i="41"/>
  <c r="AY22" i="41"/>
  <c r="AY26" i="41"/>
  <c r="AY30" i="41"/>
  <c r="AV4" i="41"/>
  <c r="AV8" i="41"/>
  <c r="AV12" i="41"/>
  <c r="AV16" i="41"/>
  <c r="AV20" i="41"/>
  <c r="AV24" i="41"/>
  <c r="AV28" i="41"/>
  <c r="AV32" i="41"/>
  <c r="AV36" i="41"/>
  <c r="AV40" i="41"/>
  <c r="AV44" i="41"/>
  <c r="AV48" i="41"/>
  <c r="AV52" i="41"/>
  <c r="AU7" i="41"/>
  <c r="AU11" i="41"/>
  <c r="AU15" i="41"/>
  <c r="AU19" i="41"/>
  <c r="AU23" i="41"/>
  <c r="AU27" i="41"/>
  <c r="AU31" i="41"/>
  <c r="AU35" i="41"/>
  <c r="AU39" i="41"/>
  <c r="AU43" i="41"/>
  <c r="AU47" i="41"/>
  <c r="AU51" i="41"/>
  <c r="AR4" i="41"/>
  <c r="AR8" i="41"/>
  <c r="AR12" i="41"/>
  <c r="AR16" i="41"/>
  <c r="AR18" i="41"/>
  <c r="AR20" i="41"/>
  <c r="AR22" i="41"/>
  <c r="AR24" i="41"/>
  <c r="AR26" i="41"/>
  <c r="AR28" i="41"/>
  <c r="AR30" i="41"/>
  <c r="AR32" i="41"/>
  <c r="AR34" i="41"/>
  <c r="AR36" i="41"/>
  <c r="AR38" i="41"/>
  <c r="AR40" i="41"/>
  <c r="AR42" i="41"/>
  <c r="AR44" i="41"/>
  <c r="AR46" i="41"/>
  <c r="AR48" i="41"/>
  <c r="AR50" i="41"/>
  <c r="AR52" i="41"/>
  <c r="AQ5" i="41"/>
  <c r="AQ7" i="41"/>
  <c r="AQ9" i="41"/>
  <c r="AQ11" i="41"/>
  <c r="AQ13" i="41"/>
  <c r="AQ15" i="41"/>
  <c r="AQ17" i="41"/>
  <c r="AQ19" i="41"/>
  <c r="AQ21" i="41"/>
  <c r="AQ23" i="41"/>
  <c r="AQ25" i="41"/>
  <c r="AQ27" i="41"/>
  <c r="AQ29" i="41"/>
  <c r="AQ31" i="41"/>
  <c r="AQ33" i="41"/>
  <c r="AQ35" i="41"/>
  <c r="AQ37" i="41"/>
  <c r="AQ39" i="41"/>
  <c r="AQ41" i="41"/>
  <c r="AQ43" i="41"/>
  <c r="AQ45" i="41"/>
  <c r="AQ47" i="41"/>
  <c r="AQ49" i="41"/>
  <c r="AQ51" i="41"/>
  <c r="AR3" i="41"/>
  <c r="AN4" i="41"/>
  <c r="AN6" i="41"/>
  <c r="AN8" i="41"/>
  <c r="AN10" i="41"/>
  <c r="AN12" i="41"/>
  <c r="AN14" i="41"/>
  <c r="AN16" i="41"/>
  <c r="AN18" i="41"/>
  <c r="AN20" i="41"/>
  <c r="AN22" i="41"/>
  <c r="AN24" i="41"/>
  <c r="AN26" i="41"/>
  <c r="AN28" i="41"/>
  <c r="AN30" i="41"/>
  <c r="AN32" i="41"/>
  <c r="AN34" i="41"/>
  <c r="AN36" i="41"/>
  <c r="AN38" i="41"/>
  <c r="AN40" i="41"/>
  <c r="AN42" i="41"/>
  <c r="AN44" i="41"/>
  <c r="AN46" i="41"/>
  <c r="AN48" i="41"/>
  <c r="AN50" i="41"/>
  <c r="AN52" i="41"/>
  <c r="AM4" i="41"/>
  <c r="AM6" i="41"/>
  <c r="AM8" i="41"/>
  <c r="AM10" i="41"/>
  <c r="AM12" i="41"/>
  <c r="AM14" i="41"/>
  <c r="AM16" i="41"/>
  <c r="AM18" i="41"/>
  <c r="AM20" i="41"/>
  <c r="AM22" i="41"/>
  <c r="AM24" i="41"/>
  <c r="AM26" i="41"/>
  <c r="AM28" i="41"/>
  <c r="AM30" i="41"/>
  <c r="AM32" i="41"/>
  <c r="AM34" i="41"/>
  <c r="AM36" i="41"/>
  <c r="AM38" i="41"/>
  <c r="AM40" i="41"/>
  <c r="AM42" i="41"/>
  <c r="AM44" i="41"/>
  <c r="AM46" i="41"/>
  <c r="AM48" i="41"/>
  <c r="AM50" i="41"/>
  <c r="AM52" i="41"/>
  <c r="AJ4" i="41"/>
  <c r="AJ6" i="41"/>
  <c r="AM51" i="41"/>
  <c r="AJ5" i="41"/>
  <c r="AJ8" i="41"/>
  <c r="AJ10" i="41"/>
  <c r="AJ12" i="41"/>
  <c r="AJ14" i="41"/>
  <c r="AJ16" i="41"/>
  <c r="AJ18" i="41"/>
  <c r="AJ20" i="41"/>
  <c r="AJ22" i="41"/>
  <c r="AJ24" i="41"/>
  <c r="AJ26" i="41"/>
  <c r="AJ28" i="41"/>
  <c r="AJ30" i="41"/>
  <c r="AJ32" i="41"/>
  <c r="AI4" i="41"/>
  <c r="AI6" i="41"/>
  <c r="AI8" i="41"/>
  <c r="AI10" i="41"/>
  <c r="AI12" i="41"/>
  <c r="AI14" i="41"/>
  <c r="AI16" i="41"/>
  <c r="AI18" i="41"/>
  <c r="AI20" i="41"/>
  <c r="AI22" i="41"/>
  <c r="AI24" i="41"/>
  <c r="AI26" i="41"/>
  <c r="AI28" i="41"/>
  <c r="AI30" i="41"/>
  <c r="AI32" i="41"/>
  <c r="AF4" i="41"/>
  <c r="AF6" i="41"/>
  <c r="AF8" i="41"/>
  <c r="AF10" i="41"/>
  <c r="AF12" i="41"/>
  <c r="AF14" i="41"/>
  <c r="AF16" i="41"/>
  <c r="AF18" i="41"/>
  <c r="AF20" i="41"/>
  <c r="AF22" i="41"/>
  <c r="AF24" i="41"/>
  <c r="AF26" i="41"/>
  <c r="AF28" i="41"/>
  <c r="AF30" i="41"/>
  <c r="AF32" i="41"/>
  <c r="AE4" i="41"/>
  <c r="AE6" i="41"/>
  <c r="AE8" i="41"/>
  <c r="AE10" i="41"/>
  <c r="AE12" i="41"/>
  <c r="AE14" i="41"/>
  <c r="AE16" i="41"/>
  <c r="AE18" i="41"/>
  <c r="AE20" i="41"/>
  <c r="AE22" i="41"/>
  <c r="AE24" i="41"/>
  <c r="AE26" i="41"/>
  <c r="AE28" i="41"/>
  <c r="AE30" i="41"/>
  <c r="AE32" i="41"/>
  <c r="AB4" i="41"/>
  <c r="AB6" i="41"/>
  <c r="AB8" i="41"/>
  <c r="AB10" i="41"/>
  <c r="AB12" i="41"/>
  <c r="AB14" i="41"/>
  <c r="AB16" i="41"/>
  <c r="AB18" i="41"/>
  <c r="AB20" i="41"/>
  <c r="AB22" i="41"/>
  <c r="AB24" i="41"/>
  <c r="AB26" i="41"/>
  <c r="AB28" i="41"/>
  <c r="AB30" i="41"/>
  <c r="AB32" i="41"/>
  <c r="AB34" i="41"/>
  <c r="AB36" i="41"/>
  <c r="AB38" i="41"/>
  <c r="AB40" i="41"/>
  <c r="AB42" i="41"/>
  <c r="AB44" i="41"/>
  <c r="AB46" i="41"/>
  <c r="AB48" i="41"/>
  <c r="AB50" i="41"/>
  <c r="AB52" i="41"/>
  <c r="AA4" i="41"/>
  <c r="AA6" i="41"/>
  <c r="AA8" i="41"/>
  <c r="AA10" i="41"/>
  <c r="AA12" i="41"/>
  <c r="AA14" i="41"/>
  <c r="AA16" i="41"/>
  <c r="AA18" i="41"/>
  <c r="AA20" i="41"/>
  <c r="AA22" i="41"/>
  <c r="AA24" i="41"/>
  <c r="AA26" i="41"/>
  <c r="AA28" i="41"/>
  <c r="AA30" i="41"/>
  <c r="AA32" i="41"/>
  <c r="AA34" i="41"/>
  <c r="AA36" i="41"/>
  <c r="AA38" i="41"/>
  <c r="AA40" i="41"/>
  <c r="AA42" i="41"/>
  <c r="AA44" i="41"/>
  <c r="AA46" i="41"/>
  <c r="AA48" i="41"/>
  <c r="AA50" i="41"/>
  <c r="AA52" i="4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T4" i="41"/>
  <c r="T6" i="41"/>
  <c r="T8" i="41"/>
  <c r="T10" i="41"/>
  <c r="T12" i="41"/>
  <c r="T14" i="41"/>
  <c r="T16" i="41"/>
  <c r="T18" i="41"/>
  <c r="T20" i="41"/>
  <c r="T22" i="41"/>
  <c r="T24" i="41"/>
  <c r="T26" i="41"/>
  <c r="T28" i="41"/>
  <c r="T30" i="41"/>
  <c r="T32" i="41"/>
  <c r="S4" i="41"/>
  <c r="S6" i="41"/>
  <c r="S8" i="41"/>
  <c r="S10" i="41"/>
  <c r="S12" i="41"/>
  <c r="S14" i="41"/>
  <c r="S16" i="41"/>
  <c r="S18" i="41"/>
  <c r="S20" i="41"/>
  <c r="S22" i="41"/>
  <c r="S24" i="41"/>
  <c r="S26" i="41"/>
  <c r="S28" i="41"/>
  <c r="S30" i="41"/>
  <c r="S32" i="41"/>
  <c r="P4" i="41"/>
  <c r="P6" i="41"/>
  <c r="P8" i="41"/>
  <c r="P10" i="41"/>
  <c r="P12" i="41"/>
  <c r="P14" i="41"/>
  <c r="P16" i="41"/>
  <c r="P18" i="41"/>
  <c r="P20" i="41"/>
  <c r="P22" i="41"/>
  <c r="P24" i="41"/>
  <c r="P26" i="41"/>
  <c r="P28" i="41"/>
  <c r="P30" i="41"/>
  <c r="P32" i="41"/>
  <c r="O4" i="41"/>
  <c r="O6" i="41"/>
  <c r="O8" i="41"/>
  <c r="O10" i="41"/>
  <c r="O12" i="41"/>
  <c r="O14" i="41"/>
  <c r="O16" i="41"/>
  <c r="O18" i="41"/>
  <c r="O20" i="41"/>
  <c r="O22" i="41"/>
  <c r="O24" i="41"/>
  <c r="O26" i="41"/>
  <c r="O28" i="41"/>
  <c r="O30" i="41"/>
  <c r="O32" i="41"/>
  <c r="L52" i="41"/>
  <c r="L5" i="41"/>
  <c r="L7" i="41"/>
  <c r="L9" i="41"/>
  <c r="L11" i="41"/>
  <c r="L13" i="41"/>
  <c r="L15" i="41"/>
  <c r="L17" i="41"/>
  <c r="L19" i="41"/>
  <c r="L21" i="41"/>
  <c r="L23" i="41"/>
  <c r="L25" i="41"/>
  <c r="L27" i="41"/>
  <c r="L29" i="41"/>
  <c r="L31" i="41"/>
  <c r="L33" i="41"/>
  <c r="L35" i="41"/>
  <c r="L37" i="41"/>
  <c r="L39" i="41"/>
  <c r="L41" i="41"/>
  <c r="L43" i="41"/>
  <c r="L45" i="41"/>
  <c r="L47" i="41"/>
  <c r="L49" i="41"/>
  <c r="L51" i="41"/>
  <c r="K5" i="41"/>
  <c r="K7" i="41"/>
  <c r="K9" i="41"/>
  <c r="K11" i="41"/>
  <c r="K13" i="41"/>
  <c r="K15" i="41"/>
  <c r="K17" i="41"/>
  <c r="K19" i="41"/>
  <c r="K21" i="41"/>
  <c r="K23" i="41"/>
  <c r="K25" i="41"/>
  <c r="K27" i="41"/>
  <c r="K29" i="41"/>
  <c r="K31" i="41"/>
  <c r="K33" i="41"/>
  <c r="K35" i="41"/>
  <c r="K37" i="41"/>
  <c r="K39" i="41"/>
  <c r="K41" i="41"/>
  <c r="K43" i="41"/>
  <c r="K45" i="41"/>
  <c r="K47" i="41"/>
  <c r="K49" i="41"/>
  <c r="K51" i="41"/>
  <c r="L3" i="41"/>
  <c r="H4" i="41"/>
  <c r="H6" i="41"/>
  <c r="H8" i="41"/>
  <c r="H10" i="41"/>
  <c r="H12" i="41"/>
  <c r="H14" i="41"/>
  <c r="H16" i="41"/>
  <c r="H18" i="41"/>
  <c r="H20" i="41"/>
  <c r="H22" i="41"/>
  <c r="H24" i="41"/>
  <c r="H26" i="41"/>
  <c r="H28" i="41"/>
  <c r="H30" i="41"/>
  <c r="H32" i="41"/>
  <c r="H34" i="41"/>
  <c r="H36" i="41"/>
  <c r="H38" i="41"/>
  <c r="H40" i="41"/>
  <c r="H42" i="41"/>
  <c r="H44" i="41"/>
  <c r="H46" i="41"/>
  <c r="H48" i="41"/>
  <c r="H50" i="41"/>
  <c r="H52" i="41"/>
  <c r="G5" i="41"/>
  <c r="G7" i="41"/>
  <c r="G9" i="41"/>
  <c r="G11" i="41"/>
  <c r="G13" i="41"/>
  <c r="G15" i="41"/>
  <c r="G17" i="41"/>
  <c r="G19" i="41"/>
  <c r="G21" i="41"/>
  <c r="G23" i="41"/>
  <c r="G25" i="41"/>
  <c r="G27" i="41"/>
  <c r="G29" i="41"/>
  <c r="G31" i="41"/>
  <c r="G33" i="41"/>
  <c r="G35" i="41"/>
  <c r="G37" i="41"/>
  <c r="G39" i="41"/>
  <c r="G41" i="41"/>
  <c r="G43" i="41"/>
  <c r="G45" i="41"/>
  <c r="G47" i="41"/>
  <c r="G49" i="41"/>
  <c r="G51" i="41"/>
  <c r="H3" i="41"/>
  <c r="D4" i="41"/>
  <c r="D6" i="41"/>
  <c r="D8" i="41"/>
  <c r="D10" i="41"/>
  <c r="D12" i="41"/>
  <c r="D14" i="41"/>
  <c r="D16" i="41"/>
  <c r="D18" i="41"/>
  <c r="D20" i="41"/>
  <c r="D22" i="41"/>
  <c r="D24" i="41"/>
  <c r="D26" i="41"/>
  <c r="D28" i="41"/>
  <c r="D30" i="41"/>
  <c r="D32" i="41"/>
  <c r="D34" i="41"/>
  <c r="D36" i="41"/>
  <c r="D38" i="41"/>
  <c r="D40" i="41"/>
  <c r="D42" i="41"/>
  <c r="AM49" i="41"/>
  <c r="AM3" i="41"/>
  <c r="AJ7" i="41"/>
  <c r="AJ9" i="41"/>
  <c r="AJ11" i="41"/>
  <c r="AJ13" i="41"/>
  <c r="AJ15" i="41"/>
  <c r="AJ17" i="41"/>
  <c r="AJ19" i="41"/>
  <c r="AJ21" i="41"/>
  <c r="AJ23" i="41"/>
  <c r="AJ25" i="41"/>
  <c r="AJ27" i="41"/>
  <c r="AJ29" i="41"/>
  <c r="AJ31" i="41"/>
  <c r="AJ3" i="41"/>
  <c r="AI5" i="41"/>
  <c r="AI7" i="41"/>
  <c r="AI9" i="41"/>
  <c r="AI11" i="41"/>
  <c r="AI13" i="41"/>
  <c r="AI15" i="41"/>
  <c r="AI17" i="41"/>
  <c r="AI19" i="41"/>
  <c r="AI21" i="41"/>
  <c r="AI23" i="41"/>
  <c r="AI25" i="41"/>
  <c r="AI27" i="41"/>
  <c r="AI29" i="41"/>
  <c r="AI31" i="41"/>
  <c r="AI3" i="41"/>
  <c r="AF5" i="41"/>
  <c r="AF7" i="41"/>
  <c r="AF9" i="41"/>
  <c r="AF11" i="41"/>
  <c r="AF13" i="41"/>
  <c r="AF15" i="41"/>
  <c r="AF17" i="41"/>
  <c r="AF19" i="41"/>
  <c r="AF21" i="41"/>
  <c r="AF23" i="41"/>
  <c r="AF25" i="41"/>
  <c r="AF27" i="41"/>
  <c r="AF29" i="41"/>
  <c r="AF31" i="41"/>
  <c r="AF3" i="41"/>
  <c r="AE5" i="41"/>
  <c r="AE7" i="41"/>
  <c r="AE9" i="41"/>
  <c r="AE11" i="41"/>
  <c r="AE13" i="41"/>
  <c r="AE15" i="41"/>
  <c r="AE17" i="41"/>
  <c r="AE19" i="41"/>
  <c r="AE21" i="41"/>
  <c r="AE23" i="41"/>
  <c r="AE25" i="41"/>
  <c r="AE27" i="41"/>
  <c r="AE29" i="41"/>
  <c r="AE31" i="41"/>
  <c r="AE3" i="41"/>
  <c r="AB5" i="41"/>
  <c r="AB7" i="41"/>
  <c r="AB9" i="41"/>
  <c r="AB11" i="41"/>
  <c r="AB13" i="41"/>
  <c r="AB15" i="41"/>
  <c r="AB17" i="41"/>
  <c r="AB19" i="41"/>
  <c r="AB21" i="41"/>
  <c r="AB23" i="41"/>
  <c r="AB25" i="41"/>
  <c r="AB27" i="41"/>
  <c r="AB29" i="41"/>
  <c r="AB31" i="41"/>
  <c r="AB33" i="41"/>
  <c r="AB35" i="41"/>
  <c r="AB37" i="41"/>
  <c r="AB39" i="41"/>
  <c r="AB41" i="41"/>
  <c r="AB43" i="41"/>
  <c r="AB45" i="41"/>
  <c r="AB47" i="41"/>
  <c r="AB49" i="41"/>
  <c r="AB51" i="41"/>
  <c r="AB3" i="41"/>
  <c r="AA5" i="41"/>
  <c r="AA7" i="41"/>
  <c r="AA9" i="41"/>
  <c r="AA11" i="41"/>
  <c r="AA13" i="41"/>
  <c r="AA15" i="41"/>
  <c r="AA17" i="41"/>
  <c r="AA19" i="41"/>
  <c r="AA21" i="41"/>
  <c r="AA23" i="41"/>
  <c r="AA25" i="41"/>
  <c r="AA27" i="41"/>
  <c r="AA29" i="41"/>
  <c r="AA31" i="41"/>
  <c r="AA33" i="41"/>
  <c r="AA35" i="41"/>
  <c r="AA37" i="41"/>
  <c r="AA39" i="41"/>
  <c r="AA41" i="41"/>
  <c r="AA43" i="41"/>
  <c r="AA45" i="41"/>
  <c r="AA47" i="41"/>
  <c r="AA49" i="41"/>
  <c r="AA51" i="41"/>
  <c r="AA3"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W3" i="41"/>
  <c r="T5" i="41"/>
  <c r="T7" i="41"/>
  <c r="T9" i="41"/>
  <c r="T11" i="41"/>
  <c r="T13" i="41"/>
  <c r="T15" i="41"/>
  <c r="T17" i="41"/>
  <c r="T19" i="41"/>
  <c r="T21" i="41"/>
  <c r="T23" i="41"/>
  <c r="T25" i="41"/>
  <c r="T27" i="41"/>
  <c r="T29" i="41"/>
  <c r="T31" i="41"/>
  <c r="T3" i="41"/>
  <c r="S5" i="41"/>
  <c r="S7" i="41"/>
  <c r="S9" i="41"/>
  <c r="S11" i="41"/>
  <c r="S13" i="41"/>
  <c r="S15" i="41"/>
  <c r="S17" i="41"/>
  <c r="S19" i="41"/>
  <c r="S21" i="41"/>
  <c r="S23" i="41"/>
  <c r="S25" i="41"/>
  <c r="S27" i="41"/>
  <c r="S29" i="41"/>
  <c r="S31" i="41"/>
  <c r="S3" i="41"/>
  <c r="P5" i="41"/>
  <c r="P7" i="41"/>
  <c r="P9" i="41"/>
  <c r="P11" i="41"/>
  <c r="P13" i="41"/>
  <c r="P15" i="41"/>
  <c r="P17" i="41"/>
  <c r="P19" i="41"/>
  <c r="P21" i="41"/>
  <c r="P23" i="41"/>
  <c r="P25" i="41"/>
  <c r="P27" i="41"/>
  <c r="P29" i="41"/>
  <c r="P31" i="41"/>
  <c r="P3" i="41"/>
  <c r="O5" i="41"/>
  <c r="O7" i="41"/>
  <c r="O9" i="41"/>
  <c r="O11" i="41"/>
  <c r="O13" i="41"/>
  <c r="O15" i="41"/>
  <c r="O17" i="41"/>
  <c r="O19" i="41"/>
  <c r="O21" i="41"/>
  <c r="O23" i="41"/>
  <c r="O25" i="41"/>
  <c r="O27" i="41"/>
  <c r="O29" i="41"/>
  <c r="O31" i="41"/>
  <c r="L4" i="41"/>
  <c r="L6" i="41"/>
  <c r="L8" i="41"/>
  <c r="L10" i="41"/>
  <c r="L12" i="41"/>
  <c r="L14" i="41"/>
  <c r="L16" i="41"/>
  <c r="L18" i="41"/>
  <c r="L20" i="41"/>
  <c r="L22" i="41"/>
  <c r="L24" i="41"/>
  <c r="L26" i="41"/>
  <c r="L28" i="41"/>
  <c r="L30" i="41"/>
  <c r="L32" i="41"/>
  <c r="L34" i="41"/>
  <c r="L36" i="41"/>
  <c r="L38" i="41"/>
  <c r="L40" i="41"/>
  <c r="L42" i="41"/>
  <c r="L44" i="41"/>
  <c r="L46" i="41"/>
  <c r="L48" i="41"/>
  <c r="L50" i="41"/>
  <c r="K4" i="41"/>
  <c r="K6" i="41"/>
  <c r="K8" i="41"/>
  <c r="K10" i="41"/>
  <c r="K12" i="41"/>
  <c r="K14" i="41"/>
  <c r="K16" i="41"/>
  <c r="K18" i="41"/>
  <c r="K20" i="41"/>
  <c r="K22" i="41"/>
  <c r="K24" i="41"/>
  <c r="K26" i="41"/>
  <c r="K28" i="41"/>
  <c r="K30" i="41"/>
  <c r="K32" i="41"/>
  <c r="K34" i="41"/>
  <c r="K36" i="41"/>
  <c r="K38" i="41"/>
  <c r="K40" i="41"/>
  <c r="K42" i="41"/>
  <c r="K44" i="41"/>
  <c r="K46" i="41"/>
  <c r="K48" i="41"/>
  <c r="K50" i="41"/>
  <c r="K52" i="41"/>
  <c r="K3" i="41"/>
  <c r="H5" i="41"/>
  <c r="H7" i="41"/>
  <c r="H9" i="41"/>
  <c r="H11" i="41"/>
  <c r="H13" i="41"/>
  <c r="H15" i="41"/>
  <c r="H17" i="41"/>
  <c r="H19" i="41"/>
  <c r="H21" i="41"/>
  <c r="H23" i="41"/>
  <c r="H25" i="41"/>
  <c r="H27" i="41"/>
  <c r="H29" i="41"/>
  <c r="H31" i="41"/>
  <c r="H33" i="41"/>
  <c r="H35" i="41"/>
  <c r="H37" i="41"/>
  <c r="H39" i="41"/>
  <c r="H41" i="41"/>
  <c r="H43" i="41"/>
  <c r="H45" i="41"/>
  <c r="H47" i="41"/>
  <c r="H49" i="41"/>
  <c r="H51" i="41"/>
  <c r="G4" i="41"/>
  <c r="G6" i="41"/>
  <c r="G8" i="41"/>
  <c r="G10" i="41"/>
  <c r="G12" i="41"/>
  <c r="G14" i="41"/>
  <c r="G16" i="41"/>
  <c r="G18" i="41"/>
  <c r="G20" i="41"/>
  <c r="G22" i="41"/>
  <c r="G24" i="41"/>
  <c r="G26" i="41"/>
  <c r="G28" i="41"/>
  <c r="G30" i="41"/>
  <c r="G32" i="41"/>
  <c r="G34" i="41"/>
  <c r="G36" i="41"/>
  <c r="G38" i="41"/>
  <c r="G40" i="41"/>
  <c r="G42" i="41"/>
  <c r="G44" i="41"/>
  <c r="G46" i="41"/>
  <c r="G48" i="41"/>
  <c r="G50" i="41"/>
  <c r="G52" i="41"/>
  <c r="G3" i="41"/>
  <c r="D5" i="41"/>
  <c r="D7" i="41"/>
  <c r="D9" i="41"/>
  <c r="D11" i="41"/>
  <c r="D13" i="41"/>
  <c r="D15" i="41"/>
  <c r="D17" i="41"/>
  <c r="D19" i="41"/>
  <c r="D21" i="41"/>
  <c r="D23" i="41"/>
  <c r="D25" i="41"/>
  <c r="D27" i="41"/>
  <c r="D29" i="41"/>
  <c r="D31" i="41"/>
  <c r="D33" i="41"/>
  <c r="D35" i="41"/>
  <c r="D37" i="41"/>
  <c r="D39" i="41"/>
  <c r="D41" i="41"/>
  <c r="D43" i="41"/>
  <c r="D45" i="41"/>
  <c r="D47" i="41"/>
  <c r="D49" i="41"/>
  <c r="D51" i="41"/>
  <c r="C6" i="41"/>
  <c r="C8" i="41"/>
  <c r="C10" i="41"/>
  <c r="C12" i="41"/>
  <c r="C14" i="41"/>
  <c r="C16" i="41"/>
  <c r="C18" i="41"/>
  <c r="C20" i="41"/>
  <c r="C22" i="41"/>
  <c r="C24" i="41"/>
  <c r="C26" i="41"/>
  <c r="C28" i="41"/>
  <c r="C30" i="41"/>
  <c r="C32" i="41"/>
  <c r="C34" i="41"/>
  <c r="D46" i="41"/>
  <c r="D50" i="41"/>
  <c r="C5" i="41"/>
  <c r="C9" i="41"/>
  <c r="C13" i="41"/>
  <c r="C17" i="41"/>
  <c r="C21" i="41"/>
  <c r="C25" i="41"/>
  <c r="C29" i="41"/>
  <c r="C33" i="41"/>
  <c r="C36" i="41"/>
  <c r="C38" i="41"/>
  <c r="C40" i="41"/>
  <c r="C42" i="41"/>
  <c r="C44" i="41"/>
  <c r="C46" i="41"/>
  <c r="C48" i="41"/>
  <c r="C52" i="41"/>
  <c r="D44" i="41"/>
  <c r="D48" i="41"/>
  <c r="D52" i="41"/>
  <c r="C7" i="41"/>
  <c r="C11" i="41"/>
  <c r="C15" i="41"/>
  <c r="C19" i="41"/>
  <c r="C23" i="41"/>
  <c r="C27" i="41"/>
  <c r="C31" i="41"/>
  <c r="C35" i="41"/>
  <c r="C37" i="41"/>
  <c r="C39" i="41"/>
  <c r="C41" i="41"/>
  <c r="C43" i="41"/>
  <c r="C45" i="41"/>
  <c r="C47" i="41"/>
  <c r="C49" i="41"/>
  <c r="C51" i="41"/>
  <c r="C50" i="41"/>
  <c r="D3" i="41"/>
  <c r="Z10" i="40"/>
  <c r="C4" i="41" s="1"/>
  <c r="Z4" i="40"/>
  <c r="C3" i="41" s="1"/>
  <c r="O3" i="41" l="1"/>
  <c r="H10" i="42" s="1"/>
  <c r="H31" i="42"/>
  <c r="H30" i="42"/>
  <c r="BP53" i="41"/>
  <c r="F31" i="42" s="1"/>
  <c r="AZ53" i="41"/>
  <c r="F19" i="42" s="1"/>
  <c r="AJ53" i="41"/>
  <c r="F15" i="42" s="1"/>
  <c r="T53" i="41"/>
  <c r="F11" i="42" s="1"/>
  <c r="H17" i="42"/>
  <c r="H9" i="42"/>
  <c r="H14" i="42"/>
  <c r="BH53" i="41"/>
  <c r="F29" i="42" s="1"/>
  <c r="AR53" i="41"/>
  <c r="F17" i="42" s="1"/>
  <c r="AB53" i="41"/>
  <c r="F13" i="42" s="1"/>
  <c r="L53" i="41"/>
  <c r="F9" i="42" s="1"/>
  <c r="H29" i="42"/>
  <c r="H13" i="42"/>
  <c r="H18" i="42"/>
  <c r="H5"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F7" i="42" l="1"/>
  <c r="F20" i="42" s="1"/>
  <c r="F24" i="42" s="1"/>
  <c r="F32" i="42"/>
  <c r="U130" i="53" s="1"/>
  <c r="E17" i="42" l="1"/>
  <c r="U129" i="53"/>
  <c r="L17" i="42"/>
  <c r="F38" i="42"/>
  <c r="F37" i="42" s="1"/>
  <c r="U131" i="53" l="1"/>
  <c r="Q8" i="42"/>
  <c r="R8" i="42" s="1"/>
  <c r="E8" i="42"/>
  <c r="J37" i="42"/>
  <c r="L8" i="42"/>
  <c r="N32" i="42" l="1"/>
  <c r="N33" i="42"/>
  <c r="Q31" i="42"/>
  <c r="H33" i="42"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Q33"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4BEED24B-9B64-4C05-93B9-13F1131C60AF}">
      <text>
        <r>
          <rPr>
            <sz val="9"/>
            <color indexed="81"/>
            <rFont val="MS P ゴシック"/>
            <family val="3"/>
            <charset val="128"/>
          </rPr>
          <t>☑がない場合又は2つついている場合に要確認となります。</t>
        </r>
      </text>
    </comment>
    <comment ref="AW7" authorId="0" shapeId="0" xr:uid="{5C854CEB-5545-4BE4-BDB3-88CB792FAC9B}">
      <text>
        <r>
          <rPr>
            <sz val="9"/>
            <color indexed="81"/>
            <rFont val="MS P ゴシック"/>
            <family val="3"/>
            <charset val="128"/>
          </rPr>
          <t>☑がない場合又は2つついている場合に要確認となります。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FC0B1F9B-F53C-45A4-A732-188CFC901344}">
      <text>
        <r>
          <rPr>
            <sz val="9"/>
            <color indexed="81"/>
            <rFont val="MS P ゴシック"/>
            <family val="3"/>
            <charset val="128"/>
          </rPr>
          <t xml:space="preserve">実績ありと実績なし双方に○がある場合には「要確認」が表示されます。
</t>
        </r>
      </text>
    </comment>
    <comment ref="AW58" authorId="0" shapeId="0" xr:uid="{12D00E76-1318-4464-866A-370E185AF82E}">
      <text>
        <r>
          <rPr>
            <sz val="9"/>
            <color indexed="81"/>
            <rFont val="MS P ゴシック"/>
            <family val="3"/>
            <charset val="128"/>
          </rPr>
          <t xml:space="preserve">助成テーマが選択されていない場合に「要確認」となります。
</t>
        </r>
      </text>
    </comment>
    <comment ref="F69"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69"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69" authorId="0" shapeId="0" xr:uid="{3C67F5C8-3F65-4DC8-BA5B-E33943BD68A8}">
      <text>
        <r>
          <rPr>
            <sz val="9"/>
            <color indexed="81"/>
            <rFont val="MS P ゴシック"/>
            <family val="3"/>
            <charset val="128"/>
          </rPr>
          <t xml:space="preserve">○がない場合又は2つついている場合に「要確認」となります。
</t>
        </r>
      </text>
    </comment>
    <comment ref="AW74" authorId="0" shapeId="0" xr:uid="{B040B2AD-4205-4925-B883-C834CF85B137}">
      <text>
        <r>
          <rPr>
            <sz val="9"/>
            <color indexed="81"/>
            <rFont val="MS P ゴシック"/>
            <family val="3"/>
            <charset val="128"/>
          </rPr>
          <t xml:space="preserve">◎がない場合又は2つ以上ついている場合に「要確認」となります。
</t>
        </r>
      </text>
    </comment>
    <comment ref="E95"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AL95" authorId="0" shapeId="0" xr:uid="{E1174B93-E01E-4CC3-9449-9B4D94757BF2}">
      <text>
        <r>
          <rPr>
            <sz val="9"/>
            <color indexed="81"/>
            <rFont val="MS P ゴシック"/>
            <family val="3"/>
            <charset val="128"/>
          </rPr>
          <t xml:space="preserve">新型コロナウイルス感染症の影響で計画変更がやむを得ない場合の取り扱いはＱ＆Ａをご確認ください。
</t>
        </r>
      </text>
    </comment>
    <comment ref="AW117" authorId="0" shapeId="0" xr:uid="{711A331C-2F81-473E-9E1A-79423C1A7CE3}">
      <text>
        <r>
          <rPr>
            <sz val="9"/>
            <color indexed="81"/>
            <rFont val="MS P ゴシック"/>
            <family val="3"/>
            <charset val="128"/>
          </rPr>
          <t>具体的内容が記載されているにもかかわらず、選択項目に「〇」がない場合「要確認」となります。</t>
        </r>
      </text>
    </comment>
    <comment ref="AW141" authorId="0" shapeId="0" xr:uid="{82B25E7A-6770-468D-AFA5-946BB5FD1C23}">
      <text>
        <r>
          <rPr>
            <sz val="9"/>
            <color indexed="81"/>
            <rFont val="MS P ゴシック"/>
            <family val="3"/>
            <charset val="128"/>
          </rPr>
          <t>いずれの選択項目にも「〇」がない場合「要確認」となります。</t>
        </r>
      </text>
    </comment>
    <comment ref="AW146" authorId="0" shapeId="0" xr:uid="{0F1347C8-442E-48F7-8334-6B9946C82F00}">
      <text>
        <r>
          <rPr>
            <sz val="9"/>
            <color indexed="81"/>
            <rFont val="MS P ゴシック"/>
            <family val="3"/>
            <charset val="128"/>
          </rPr>
          <t>いずれの選択項目にも「〇」がない場合「要確認」となります。</t>
        </r>
      </text>
    </comment>
    <comment ref="C158" authorId="0" shapeId="0" xr:uid="{59C405A8-8216-4442-B29D-E459C594CC78}">
      <text>
        <r>
          <rPr>
            <sz val="9"/>
            <color indexed="81"/>
            <rFont val="MS P ゴシック"/>
            <family val="3"/>
            <charset val="128"/>
          </rPr>
          <t>枠内に文字で入力してください。箇条書きでも構いません。</t>
        </r>
      </text>
    </comment>
    <comment ref="AW169" authorId="0" shapeId="0" xr:uid="{6AFBC169-1F97-4B2C-BF04-37CDBD3CD3FE}">
      <text>
        <r>
          <rPr>
            <sz val="9"/>
            <color indexed="81"/>
            <rFont val="MS P ゴシック"/>
            <family val="3"/>
            <charset val="128"/>
          </rPr>
          <t>連携団体の記入が１つもない場合「要確認」となります。</t>
        </r>
      </text>
    </comment>
    <comment ref="AH180" authorId="0" shapeId="0" xr:uid="{40039D5D-3FC9-48C2-A97E-DAF101EB6A56}">
      <text>
        <r>
          <rPr>
            <sz val="9"/>
            <color indexed="81"/>
            <rFont val="MS P ゴシック"/>
            <family val="3"/>
            <charset val="128"/>
          </rPr>
          <t>書ききれない場合は、リンク先のシート別紙１に記入してください。</t>
        </r>
      </text>
    </comment>
    <comment ref="AW180" authorId="0" shapeId="0" xr:uid="{CF477BCF-BDEA-4BDC-A06F-DDAD8BC134B3}">
      <text>
        <r>
          <rPr>
            <sz val="9"/>
            <color indexed="81"/>
            <rFont val="MS P ゴシック"/>
            <family val="3"/>
            <charset val="128"/>
          </rPr>
          <t>「有」「無」ともに〇がついている場合要確認となります。</t>
        </r>
      </text>
    </comment>
    <comment ref="AO184" authorId="0" shapeId="0" xr:uid="{2D70AF4E-4EBF-451D-9ADB-1C9B909503D3}">
      <text>
        <r>
          <rPr>
            <sz val="9"/>
            <color indexed="81"/>
            <rFont val="MS P ゴシック"/>
            <family val="3"/>
            <charset val="128"/>
          </rPr>
          <t xml:space="preserve">年齢は自動で算出されます
</t>
        </r>
      </text>
    </comment>
    <comment ref="AW184" authorId="0" shapeId="0" xr:uid="{8BCAB17F-5C4D-4499-8777-D311D49E8D17}">
      <text>
        <r>
          <rPr>
            <sz val="9"/>
            <color indexed="81"/>
            <rFont val="MS P ゴシック"/>
            <family val="3"/>
            <charset val="128"/>
          </rPr>
          <t>「有」「無」の選択がない場合に要確認となります。</t>
        </r>
      </text>
    </comment>
    <comment ref="L188" authorId="0" shapeId="0" xr:uid="{8C8C8EF2-A3BA-4494-8796-3887674A1010}">
      <text>
        <r>
          <rPr>
            <sz val="9"/>
            <color indexed="81"/>
            <rFont val="MS P ゴシック"/>
            <family val="3"/>
            <charset val="128"/>
          </rPr>
          <t xml:space="preserve">プルダウンから選択してください。
</t>
        </r>
      </text>
    </comment>
    <comment ref="AW199" authorId="0" shapeId="0" xr:uid="{B6F3F487-22FB-442C-A640-392D9464BDB9}">
      <text>
        <r>
          <rPr>
            <sz val="9"/>
            <color indexed="81"/>
            <rFont val="MS P ゴシック"/>
            <family val="3"/>
            <charset val="128"/>
          </rPr>
          <t xml:space="preserve">〇が2つついている場合に要確認となります。
</t>
        </r>
      </text>
    </comment>
    <comment ref="AB205"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05" authorId="0" shapeId="0" xr:uid="{62EC68AD-F14B-4053-B43B-B6E79ACDF61B}">
      <text>
        <r>
          <rPr>
            <sz val="9"/>
            <color indexed="81"/>
            <rFont val="HG丸ｺﾞｼｯｸM-PRO"/>
            <family val="3"/>
            <charset val="128"/>
          </rPr>
          <t>団体以外の職業に就いていない場合は「なし」と記載してください</t>
        </r>
      </text>
    </comment>
    <comment ref="AW207"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17" authorId="0" shapeId="0" xr:uid="{1F623EAD-0A4D-43E0-BEF3-86153F0CEDBA}">
      <text>
        <r>
          <rPr>
            <sz val="9"/>
            <color indexed="81"/>
            <rFont val="MS P ゴシック"/>
            <family val="3"/>
            <charset val="128"/>
          </rPr>
          <t>「監事」に記入がない場合「要確認」となります</t>
        </r>
      </text>
    </comment>
    <comment ref="AH219"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19" authorId="0" shapeId="0" xr:uid="{5ECF37E9-3DAA-4881-BD64-2E761669A5F6}">
      <text>
        <r>
          <rPr>
            <sz val="9"/>
            <color indexed="81"/>
            <rFont val="MS P ゴシック"/>
            <family val="3"/>
            <charset val="128"/>
          </rPr>
          <t>「有」「無」ともに〇がついている場合要確認となります</t>
        </r>
      </text>
    </comment>
    <comment ref="AW231"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32" authorId="0" shapeId="0" xr:uid="{8947803A-0636-4F9F-BF78-C6FF8C2BA670}">
      <text>
        <r>
          <rPr>
            <sz val="9"/>
            <color indexed="81"/>
            <rFont val="MS P ゴシック"/>
            <family val="3"/>
            <charset val="128"/>
          </rPr>
          <t>「あり」「なし」ともに〇がついている場合要確認となります</t>
        </r>
      </text>
    </comment>
    <comment ref="AF234" authorId="0" shapeId="0" xr:uid="{E0087194-D016-4220-9DDD-F986FC5F00C2}">
      <text>
        <r>
          <rPr>
            <sz val="9"/>
            <color indexed="81"/>
            <rFont val="MS P ゴシック"/>
            <family val="3"/>
            <charset val="128"/>
          </rPr>
          <t>同一事業とは事業内容が同じであり、時期又は事業実施場所等が同一であることをいいます。</t>
        </r>
      </text>
    </comment>
    <comment ref="AW234" authorId="0" shapeId="0" xr:uid="{644CCFF7-4963-4D2C-8C60-C07D464F4AF7}">
      <text>
        <r>
          <rPr>
            <sz val="9"/>
            <color indexed="81"/>
            <rFont val="MS P ゴシック"/>
            <family val="3"/>
            <charset val="128"/>
          </rPr>
          <t>「はい」「いいえ」ともに〇がついている場合要確認となります。</t>
        </r>
      </text>
    </comment>
    <comment ref="AW239"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40" authorId="0" shapeId="0" xr:uid="{F46B7E33-CF5E-40D5-995C-4C66CD57A2FF}">
      <text>
        <r>
          <rPr>
            <sz val="9"/>
            <color indexed="81"/>
            <rFont val="MS P ゴシック"/>
            <family val="3"/>
            <charset val="128"/>
          </rPr>
          <t>「あり」「なし」ともに〇がついている場合要確認となります</t>
        </r>
      </text>
    </comment>
    <comment ref="AF242" authorId="0" shapeId="0" xr:uid="{FE896190-4965-48E0-B1B8-8623C6C4A482}">
      <text>
        <r>
          <rPr>
            <sz val="9"/>
            <color indexed="81"/>
            <rFont val="MS P ゴシック"/>
            <family val="3"/>
            <charset val="128"/>
          </rPr>
          <t>同一事業とは事業内容が同じであり、時期又は事業実施場所等が同一であることをいいます。</t>
        </r>
      </text>
    </comment>
    <comment ref="AW242" authorId="0" shapeId="0" xr:uid="{5F562349-1BE7-442A-AFDF-CAD5B278FBF2}">
      <text>
        <r>
          <rPr>
            <sz val="9"/>
            <color indexed="81"/>
            <rFont val="MS P ゴシック"/>
            <family val="3"/>
            <charset val="128"/>
          </rPr>
          <t>「はい」「いいえ」ともに〇がついている場合要確認となります。</t>
        </r>
      </text>
    </comment>
    <comment ref="AW248"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249" authorId="0" shapeId="0" xr:uid="{20985CB2-3251-46D1-8CF5-50E7157CDF10}">
      <text>
        <r>
          <rPr>
            <sz val="9"/>
            <color indexed="81"/>
            <rFont val="MS P ゴシック"/>
            <family val="3"/>
            <charset val="128"/>
          </rPr>
          <t>「あり」「なし」ともに〇がついている場合要確認となります</t>
        </r>
      </text>
    </comment>
    <comment ref="AF251" authorId="0" shapeId="0" xr:uid="{47280E85-F335-4488-8712-FB279066D952}">
      <text>
        <r>
          <rPr>
            <sz val="9"/>
            <color indexed="81"/>
            <rFont val="MS P ゴシック"/>
            <family val="3"/>
            <charset val="128"/>
          </rPr>
          <t>同一事業とは事業内容が同じであり、時期又は事業実施場所等が同一であることをいいます。</t>
        </r>
      </text>
    </comment>
    <comment ref="AW251" authorId="0" shapeId="0" xr:uid="{52EA8941-5CCF-4185-BB2D-637CB28CC523}">
      <text>
        <r>
          <rPr>
            <sz val="9"/>
            <color indexed="81"/>
            <rFont val="MS P ゴシック"/>
            <family val="3"/>
            <charset val="128"/>
          </rPr>
          <t>「はい」「いいえ」ともに〇がついている場合要確認となります。</t>
        </r>
      </text>
    </comment>
    <comment ref="AH255" authorId="0" shapeId="0" xr:uid="{5E90D11B-1B59-45F1-B148-5DAC4F06BAE8}">
      <text>
        <r>
          <rPr>
            <sz val="9"/>
            <color indexed="81"/>
            <rFont val="MS P ゴシック"/>
            <family val="3"/>
            <charset val="128"/>
          </rPr>
          <t>書ききれない場合はリンク先のシート別紙３に記載してください。</t>
        </r>
      </text>
    </comment>
    <comment ref="AW255" authorId="0" shapeId="0" xr:uid="{BCE2B255-7837-458D-99A3-01F53BA32B11}">
      <text>
        <r>
          <rPr>
            <sz val="9"/>
            <color indexed="81"/>
            <rFont val="MS P ゴシック"/>
            <family val="3"/>
            <charset val="128"/>
          </rPr>
          <t>「有」「無」ともに〇がついている場合要確認となります。</t>
        </r>
      </text>
    </comment>
    <comment ref="C258"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259"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sz val="9"/>
            <color indexed="81"/>
            <rFont val="MS P ゴシック"/>
            <family val="3"/>
            <charset val="128"/>
          </rPr>
          <t xml:space="preserve">
●「職員賃金の50%超過分は自己資金負担となります。」と出た場合は、助成金額のうち50％を超える部分を一般会計繰入金にご計上ください。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 xml:space="preserve">「あり」「なし」ともに〇がついている場合要確認となります。
</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<sst xmlns="http://schemas.openxmlformats.org/spreadsheetml/2006/main" count="3778" uniqueCount="1209">
  <si>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</si>
  <si>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</si>
  <si>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</si>
  <si>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</si>
  <si>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</si>
  <si>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</si>
  <si>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</si>
  <si>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</si>
  <si>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</si>
  <si>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</si>
  <si>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</si>
  <si>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</si>
  <si>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</si>
  <si>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</si>
  <si>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</si>
  <si>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</si>
  <si>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</si>
  <si>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</si>
  <si>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</si>
  <si>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</si>
  <si>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</si>
  <si>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</si>
  <si>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</si>
  <si>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</si>
  <si>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</si>
  <si>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</si>
  <si>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</si>
  <si>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</si>
  <si>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</si>
  <si>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</si>
  <si>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</si>
  <si>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</si>
  <si>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</si>
  <si>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</si>
  <si>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</si>
  <si>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</si>
  <si>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</si>
  <si>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</si>
  <si>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</si>
  <si>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</si>
  <si>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</si>
  <si>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</si>
  <si>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</si>
  <si>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</si>
  <si>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</si>
  <si>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</si>
  <si>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</si>
  <si>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</si>
  <si>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</si>
  <si>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</si>
  <si>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</si>
  <si>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</si>
  <si>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</si>
  <si>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</si>
  <si>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</si>
  <si>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</si>
  <si>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</si>
  <si>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</si>
  <si>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</si>
  <si>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</si>
  <si>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</si>
  <si>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</si>
  <si>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</si>
  <si>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</si>
  <si>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</si>
  <si>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</si>
  <si>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</si>
  <si>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</si>
  <si>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</si>
  <si>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</si>
  <si>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</si>
  <si>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</si>
  <si>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</si>
  <si>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</si>
  <si>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</si>
  <si>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</si>
  <si>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9"/>
  </si>
  <si>
    <t>円</t>
    <phoneticPr fontId="19"/>
  </si>
  <si>
    <t>＝</t>
    <phoneticPr fontId="19"/>
  </si>
  <si>
    <t>③ 助成金額の算定</t>
    <rPh sb="2" eb="4">
      <t>ジョセイ</t>
    </rPh>
    <rPh sb="4" eb="6">
      <t>キンガク</t>
    </rPh>
    <rPh sb="7" eb="9">
      <t>サンテイ</t>
    </rPh>
    <phoneticPr fontId="19"/>
  </si>
  <si>
    <t>内訳</t>
    <rPh sb="0" eb="2">
      <t>ウチワケ</t>
    </rPh>
    <phoneticPr fontId="19"/>
  </si>
  <si>
    <t>金額  (円）</t>
    <rPh sb="0" eb="2">
      <t>キンガク</t>
    </rPh>
    <rPh sb="5" eb="6">
      <t>エン</t>
    </rPh>
    <phoneticPr fontId="19"/>
  </si>
  <si>
    <t>　　収入種類</t>
    <rPh sb="2" eb="4">
      <t>シュウニュウ</t>
    </rPh>
    <rPh sb="4" eb="6">
      <t>シュルイ</t>
    </rPh>
    <phoneticPr fontId="19"/>
  </si>
  <si>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2"/>
  </si>
  <si>
    <t>② 助成対象事業にかかる収入(＝自己資金)</t>
    <rPh sb="2" eb="4">
      <t>ジョセイ</t>
    </rPh>
    <rPh sb="4" eb="6">
      <t>タイショウ</t>
    </rPh>
    <rPh sb="6" eb="8">
      <t>ジギョウ</t>
    </rPh>
    <rPh sb="12" eb="14">
      <t>シュウニュウ</t>
    </rPh>
    <rPh sb="16" eb="18">
      <t>ジコ</t>
    </rPh>
    <rPh sb="18" eb="20">
      <t>シキン</t>
    </rPh>
    <phoneticPr fontId="19"/>
  </si>
  <si>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9"/>
  </si>
  <si>
    <t>保険料</t>
  </si>
  <si>
    <t>雑役務費</t>
  </si>
  <si>
    <t>通信運搬費</t>
  </si>
  <si>
    <t>印刷製本費</t>
  </si>
  <si>
    <t>借料損料</t>
  </si>
  <si>
    <t>消耗品費</t>
  </si>
  <si>
    <t>光熱水費</t>
  </si>
  <si>
    <t>家賃</t>
  </si>
  <si>
    <t>所費</t>
    <rPh sb="0" eb="1">
      <t>ショ</t>
    </rPh>
    <rPh sb="1" eb="2">
      <t>ヒ</t>
    </rPh>
    <phoneticPr fontId="22"/>
  </si>
  <si>
    <t>　　所費合計</t>
    <rPh sb="2" eb="3">
      <t>ショ</t>
    </rPh>
    <rPh sb="3" eb="4">
      <t>ヒ</t>
    </rPh>
    <rPh sb="4" eb="6">
      <t>ゴウケイ</t>
    </rPh>
    <phoneticPr fontId="22"/>
  </si>
  <si>
    <t>　　旅費</t>
    <phoneticPr fontId="19"/>
  </si>
  <si>
    <t>金額 (円）</t>
    <rPh sb="0" eb="2">
      <t>キンガク</t>
    </rPh>
    <rPh sb="4" eb="5">
      <t>エン</t>
    </rPh>
    <phoneticPr fontId="19"/>
  </si>
  <si>
    <t>　　　　　　科目</t>
    <phoneticPr fontId="19"/>
  </si>
  <si>
    <t>① 助成対象事業を実施するための費用</t>
    <rPh sb="2" eb="4">
      <t>ジョセイ</t>
    </rPh>
    <rPh sb="4" eb="6">
      <t>タイショウ</t>
    </rPh>
    <rPh sb="6" eb="8">
      <t>ジギョウ</t>
    </rPh>
    <rPh sb="9" eb="11">
      <t>ジッシ</t>
    </rPh>
    <rPh sb="16" eb="18">
      <t>ヒヨウ</t>
    </rPh>
    <phoneticPr fontId="19"/>
  </si>
  <si>
    <t>団体名</t>
    <rPh sb="0" eb="2">
      <t>ダンタイ</t>
    </rPh>
    <rPh sb="2" eb="3">
      <t>メイ</t>
    </rPh>
    <phoneticPr fontId="22"/>
  </si>
  <si>
    <t>助成金要望額調書</t>
    <rPh sb="0" eb="3">
      <t>ジョセイキン</t>
    </rPh>
    <rPh sb="3" eb="5">
      <t>ヨウボウ</t>
    </rPh>
    <rPh sb="5" eb="6">
      <t>ガク</t>
    </rPh>
    <rPh sb="6" eb="8">
      <t>チョウショ</t>
    </rPh>
    <phoneticPr fontId="19"/>
  </si>
  <si>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19"/>
  </si>
  <si>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9"/>
  </si>
  <si>
    <t>使用頻度</t>
    <rPh sb="0" eb="2">
      <t>シヨウ</t>
    </rPh>
    <rPh sb="2" eb="4">
      <t>ヒンド</t>
    </rPh>
    <phoneticPr fontId="19"/>
  </si>
  <si>
    <t>賃借での対応が困難な理由</t>
    <rPh sb="0" eb="2">
      <t>チンシャク</t>
    </rPh>
    <rPh sb="4" eb="6">
      <t>タイオウ</t>
    </rPh>
    <rPh sb="7" eb="9">
      <t>コンナン</t>
    </rPh>
    <rPh sb="10" eb="12">
      <t>リユウ</t>
    </rPh>
    <phoneticPr fontId="19"/>
  </si>
  <si>
    <t>円</t>
    <rPh sb="0" eb="1">
      <t>エン</t>
    </rPh>
    <phoneticPr fontId="19"/>
  </si>
  <si>
    <t>当該備品でなければならない理由</t>
    <rPh sb="0" eb="2">
      <t>トウガイ</t>
    </rPh>
    <rPh sb="2" eb="4">
      <t>ビヒン</t>
    </rPh>
    <rPh sb="13" eb="15">
      <t>リユウ</t>
    </rPh>
    <phoneticPr fontId="19"/>
  </si>
  <si>
    <t>個数</t>
    <rPh sb="0" eb="2">
      <t>コスウ</t>
    </rPh>
    <phoneticPr fontId="19"/>
  </si>
  <si>
    <t>単価</t>
    <rPh sb="0" eb="2">
      <t>タンカ</t>
    </rPh>
    <phoneticPr fontId="19"/>
  </si>
  <si>
    <t>理由</t>
    <rPh sb="0" eb="2">
      <t>リユウ</t>
    </rPh>
    <phoneticPr fontId="19"/>
  </si>
  <si>
    <t>品名</t>
    <rPh sb="0" eb="1">
      <t>ヒン</t>
    </rPh>
    <rPh sb="1" eb="2">
      <t>メイ</t>
    </rPh>
    <phoneticPr fontId="19"/>
  </si>
  <si>
    <t>団体名</t>
    <rPh sb="0" eb="2">
      <t>ダンタイ</t>
    </rPh>
    <rPh sb="2" eb="3">
      <t>メイ</t>
    </rPh>
    <phoneticPr fontId="19"/>
  </si>
  <si>
    <t>【別紙】備品購入理由書</t>
    <rPh sb="1" eb="3">
      <t>ベッシ</t>
    </rPh>
    <rPh sb="4" eb="6">
      <t>ビヒン</t>
    </rPh>
    <rPh sb="6" eb="8">
      <t>コウニュウ</t>
    </rPh>
    <rPh sb="8" eb="11">
      <t>リユウショ</t>
    </rPh>
    <phoneticPr fontId="19"/>
  </si>
  <si>
    <t>色のついているセルのみ入力してください。</t>
    <rPh sb="0" eb="1">
      <t>イロ</t>
    </rPh>
    <rPh sb="11" eb="13">
      <t>ニュウリョク</t>
    </rPh>
    <phoneticPr fontId="19"/>
  </si>
  <si>
    <t>注意事項</t>
    <rPh sb="0" eb="2">
      <t>チュウイ</t>
    </rPh>
    <rPh sb="2" eb="4">
      <t>ジコウ</t>
    </rPh>
    <phoneticPr fontId="19"/>
  </si>
  <si>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</si>
  <si>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</si>
  <si>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</si>
  <si>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9"/>
  </si>
  <si>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9"/>
  </si>
  <si>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9"/>
  </si>
  <si>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9"/>
  </si>
  <si>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2"/>
  </si>
  <si>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</si>
  <si>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</si>
  <si>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</si>
  <si>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</si>
  <si>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</si>
  <si>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</si>
  <si>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</si>
  <si>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</si>
  <si>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</si>
  <si>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</si>
  <si>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</si>
  <si>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</si>
  <si>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</si>
  <si>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</si>
  <si>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</si>
  <si>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</si>
  <si>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</si>
  <si>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</si>
  <si>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</si>
  <si>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</si>
  <si>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</si>
  <si>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</si>
  <si>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2"/>
  </si>
  <si>
    <t>事業内容</t>
    <rPh sb="0" eb="2">
      <t>ジギョウ</t>
    </rPh>
    <rPh sb="2" eb="4">
      <t>ナイヨウ</t>
    </rPh>
    <phoneticPr fontId="22"/>
  </si>
  <si>
    <t>数値目標</t>
    <rPh sb="0" eb="2">
      <t>スウチ</t>
    </rPh>
    <rPh sb="2" eb="4">
      <t>モクヒョウ</t>
    </rPh>
    <phoneticPr fontId="22"/>
  </si>
  <si>
    <t>上段</t>
    <rPh sb="0" eb="2">
      <t>ジョウダン</t>
    </rPh>
    <phoneticPr fontId="22"/>
  </si>
  <si>
    <t>下段</t>
    <rPh sb="0" eb="2">
      <t>ゲダン</t>
    </rPh>
    <phoneticPr fontId="22"/>
  </si>
  <si>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</si>
  <si>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</si>
  <si>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</si>
  <si>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2"/>
  </si>
  <si>
    <t>新</t>
    <rPh sb="0" eb="1">
      <t>シン</t>
    </rPh>
    <phoneticPr fontId="22"/>
  </si>
  <si>
    <t>既</t>
    <rPh sb="0" eb="1">
      <t>キ</t>
    </rPh>
    <phoneticPr fontId="22"/>
  </si>
  <si>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</si>
  <si>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</si>
  <si>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</si>
  <si>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</si>
  <si>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</si>
  <si>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・公職従事者について記入した
該当無の場合は「該当無」に○をした</t>
    <phoneticPr fontId="1"/>
  </si>
  <si>
    <t>年度
（西暦）</t>
    <rPh sb="0" eb="1">
      <t>ネン</t>
    </rPh>
    <rPh sb="1" eb="2">
      <t>ド</t>
    </rPh>
    <rPh sb="4" eb="6">
      <t>セイレキ</t>
    </rPh>
    <phoneticPr fontId="22"/>
  </si>
  <si>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</si>
  <si>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</si>
  <si>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</si>
  <si>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</si>
  <si>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</si>
  <si>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</si>
  <si>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</si>
  <si>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</si>
  <si>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t>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</si>
  <si>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</si>
  <si>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</si>
  <si>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</si>
  <si>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</si>
  <si>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</si>
  <si>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</si>
  <si>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</si>
  <si>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</si>
  <si>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</si>
  <si>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</si>
  <si>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</si>
  <si>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</si>
  <si>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</si>
  <si>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</si>
  <si>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</si>
  <si>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</si>
  <si>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</si>
  <si>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</si>
  <si>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</si>
  <si>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</si>
  <si>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</si>
  <si>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</si>
  <si>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</si>
  <si>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</si>
  <si>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</si>
  <si>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</si>
  <si>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19"/>
  </si>
  <si>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</si>
  <si>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</si>
  <si>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</si>
  <si>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</si>
  <si>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</si>
  <si>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</si>
  <si>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</si>
  <si>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</si>
  <si>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</si>
  <si>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</si>
  <si>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</si>
  <si>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</si>
  <si>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</si>
  <si>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</si>
  <si>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</si>
  <si>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</si>
  <si>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</si>
  <si>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</si>
  <si>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</si>
  <si>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</si>
  <si>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</si>
  <si>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</si>
  <si>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</si>
  <si>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</si>
  <si>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</si>
  <si>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</si>
  <si>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</si>
  <si>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</si>
  <si>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</si>
  <si>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</si>
  <si>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</si>
  <si>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</si>
  <si>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</si>
  <si>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9"/>
  </si>
  <si>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9"/>
  </si>
  <si>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9"/>
  </si>
  <si>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</si>
  <si>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</si>
  <si>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</si>
  <si>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</si>
  <si>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</si>
  <si>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</si>
  <si>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</si>
  <si>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</si>
  <si>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</si>
  <si>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</si>
  <si>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</si>
  <si>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</si>
  <si>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（購入単価が30万円以上の備品を計上している場合）</t>
    <rPh sb="3" eb="5">
      <t>タンカ</t>
    </rPh>
    <phoneticPr fontId="19"/>
  </si>
  <si>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</si>
  <si>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</si>
  <si>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</si>
  <si>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</si>
  <si>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</si>
  <si>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</si>
  <si>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</si>
  <si>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</si>
  <si>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</si>
  <si>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</si>
  <si>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</si>
  <si>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</si>
  <si>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</si>
  <si>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</si>
  <si>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</si>
  <si>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</si>
  <si>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</si>
  <si>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</si>
  <si>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</si>
  <si>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</si>
  <si>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</si>
  <si>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</si>
  <si>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</si>
  <si>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</si>
  <si>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</si>
  <si>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</si>
  <si>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</si>
  <si>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</si>
  <si>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</si>
  <si>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</si>
  <si>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</si>
  <si>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</si>
  <si>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</si>
  <si>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</si>
  <si>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</si>
  <si>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</si>
  <si>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</si>
  <si>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</si>
  <si>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</si>
  <si>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</si>
  <si>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</si>
  <si>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</si>
  <si>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</si>
  <si>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</si>
  <si>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</si>
  <si>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</si>
  <si>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若者</t>
    <rPh sb="0" eb="2">
      <t>ワカモノ</t>
    </rPh>
    <phoneticPr fontId="1"/>
  </si>
  <si>
    <t>連携団体の役割</t>
    <rPh sb="0" eb="2">
      <t>レンケイ</t>
    </rPh>
    <rPh sb="2" eb="4">
      <t>ダンタイ</t>
    </rPh>
    <rPh sb="5" eb="7">
      <t>ヤクワリ</t>
    </rPh>
    <phoneticPr fontId="22"/>
  </si>
  <si>
    <t>連携団体の役割</t>
    <rPh sb="2" eb="4">
      <t>ダンタイ</t>
    </rPh>
    <phoneticPr fontId="1"/>
  </si>
  <si>
    <t>５.助成終了後の展望及び事業継続体制の計画</t>
  </si>
  <si>
    <t>その他(</t>
    <rPh sb="2" eb="3">
      <t>ホカ</t>
    </rPh>
    <phoneticPr fontId="1"/>
  </si>
  <si>
    <t>７.その他関連情報</t>
    <rPh sb="4" eb="5">
      <t>タ</t>
    </rPh>
    <rPh sb="5" eb="7">
      <t>カンレン</t>
    </rPh>
    <rPh sb="7" eb="9">
      <t>ジョウホウ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</si>
  <si>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</si>
  <si>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</si>
  <si>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</si>
  <si>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</si>
  <si>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</si>
  <si>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行政での制度化・モデル事業化による継続</t>
    <rPh sb="4" eb="7">
      <t>セイドカ</t>
    </rPh>
    <rPh sb="11" eb="13">
      <t>ジギョウ</t>
    </rPh>
    <rPh sb="13" eb="14">
      <t>カ</t>
    </rPh>
    <rPh sb="17" eb="19">
      <t>ケイゾク</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</si>
  <si>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</si>
  <si>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</si>
  <si>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</si>
  <si>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r>
      <t>応募事業
運営事務局
所在地</t>
    </r>
    <r>
      <rPr>
        <sz val="6"/>
        <color theme="1"/>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</si>
  <si>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</si>
  <si>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</si>
  <si>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</si>
  <si>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</si>
  <si>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</si>
  <si>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</si>
  <si>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</si>
  <si>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</si>
  <si>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</si>
  <si>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</si>
  <si>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</si>
  <si>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</si>
  <si>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</si>
  <si>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</si>
  <si>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</si>
  <si>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</si>
  <si>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</si>
  <si>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</si>
  <si>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</si>
  <si>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</si>
  <si>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</si>
  <si>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</si>
  <si>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</si>
  <si>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</si>
  <si>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</si>
  <si>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</si>
  <si>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</si>
  <si>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</si>
  <si>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</si>
  <si>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</si>
  <si>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</si>
  <si>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</si>
  <si>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</si>
  <si>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</si>
  <si>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</si>
  <si>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</si>
  <si>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</si>
  <si>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</si>
  <si>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</si>
  <si>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</si>
  <si>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</si>
  <si>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</si>
  <si>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</si>
  <si>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</si>
  <si>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</si>
  <si>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</si>
  <si>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</si>
  <si>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</si>
  <si>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</si>
  <si>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</si>
  <si>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</si>
  <si>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</si>
  <si>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</si>
  <si>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</si>
  <si>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</si>
  <si>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</si>
  <si>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</si>
  <si>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</si>
  <si>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</si>
  <si>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</si>
  <si>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</si>
  <si>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</si>
  <si>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</si>
  <si>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</si>
  <si>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</si>
  <si>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</si>
  <si>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</si>
  <si>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</si>
  <si>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</si>
  <si>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</si>
  <si>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</si>
  <si>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</si>
  <si>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</si>
  <si>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</si>
  <si>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</si>
  <si>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</si>
  <si>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</si>
  <si>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</si>
  <si>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</si>
  <si>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</si>
  <si>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</si>
  <si>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</si>
  <si>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</si>
  <si>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</si>
  <si>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</si>
  <si>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</si>
  <si>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</si>
  <si>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</si>
  <si>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</si>
  <si>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</si>
  <si>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</si>
  <si>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</si>
  <si>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</si>
  <si>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</si>
  <si>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</si>
  <si>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</si>
  <si>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</si>
  <si>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</si>
  <si>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</si>
  <si>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</si>
  <si>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</si>
  <si>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</si>
  <si>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</si>
  <si>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</si>
  <si>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</si>
  <si>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</si>
  <si>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</si>
  <si>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</si>
  <si>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</si>
  <si>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</si>
  <si>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</si>
  <si>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</si>
  <si>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</si>
  <si>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</si>
  <si>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</si>
  <si>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</si>
  <si>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</si>
  <si>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</si>
  <si>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</si>
  <si>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</si>
  <si>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</si>
  <si>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</si>
  <si>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</si>
  <si>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</si>
  <si>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</si>
  <si>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</si>
  <si>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</si>
  <si>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</si>
  <si>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</si>
  <si>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</si>
  <si>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</si>
  <si>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</si>
  <si>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</si>
  <si>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</si>
  <si>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</si>
  <si>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</si>
  <si>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</si>
  <si>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</si>
  <si>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</si>
  <si>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</si>
  <si>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</si>
  <si>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</si>
  <si>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</si>
  <si>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</si>
  <si>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</si>
  <si>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</si>
  <si>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</si>
  <si>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</si>
  <si>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</si>
  <si>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</si>
  <si>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</si>
  <si>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</si>
  <si>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</si>
  <si>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</si>
  <si>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</si>
  <si>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</si>
  <si>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</si>
  <si>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</si>
  <si>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</si>
  <si>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</si>
  <si>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</si>
  <si>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</si>
  <si>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</si>
  <si>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</si>
  <si>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</si>
  <si>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</si>
  <si>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</si>
  <si>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</si>
  <si>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</si>
  <si>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</si>
  <si>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</si>
  <si>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</si>
  <si>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</si>
  <si>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</si>
  <si>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</si>
  <si>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</si>
  <si>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</si>
  <si>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</si>
  <si>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</si>
  <si>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</si>
  <si>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</si>
  <si>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</si>
  <si>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</si>
  <si>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</si>
  <si>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</si>
  <si>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</si>
  <si>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</si>
  <si>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</si>
  <si>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</si>
  <si>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</si>
  <si>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</si>
  <si>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</si>
  <si>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</si>
  <si>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</si>
  <si>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</si>
  <si>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</si>
  <si>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</si>
  <si>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</si>
  <si>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</si>
  <si>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</si>
  <si>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</si>
  <si>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</si>
  <si>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</si>
  <si>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</si>
  <si>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</si>
  <si>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</si>
  <si>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</si>
  <si>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</si>
  <si>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</si>
  <si>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</si>
  <si>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</si>
  <si>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</si>
  <si>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</si>
  <si>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</si>
  <si>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</si>
  <si>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</si>
  <si>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</si>
  <si>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</si>
  <si>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</si>
  <si>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</si>
  <si>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</si>
  <si>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</si>
  <si>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</si>
  <si>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</si>
  <si>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</si>
  <si>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</si>
  <si>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</si>
  <si>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</si>
  <si>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</si>
  <si>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</si>
  <si>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</si>
  <si>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</si>
  <si>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</si>
  <si>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</si>
  <si>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</si>
  <si>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</si>
  <si>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</si>
  <si>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</si>
  <si>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</si>
  <si>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</si>
  <si>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</si>
  <si>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</si>
  <si>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</si>
  <si>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</si>
  <si>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</si>
  <si>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</si>
  <si>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</si>
  <si>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</si>
  <si>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</si>
  <si>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</si>
  <si>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</si>
  <si>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</si>
  <si>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</si>
  <si>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</si>
  <si>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</si>
  <si>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</si>
  <si>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</si>
  <si>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</si>
  <si>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</si>
  <si>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</si>
  <si>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</si>
  <si>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</si>
  <si>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</si>
  <si>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</si>
  <si>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</si>
  <si>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</si>
  <si>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</si>
  <si>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</si>
  <si>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</si>
  <si>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</si>
  <si>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</si>
  <si>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</si>
  <si>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</si>
  <si>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</si>
  <si>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</si>
  <si>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</si>
  <si>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</si>
  <si>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</si>
  <si>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</si>
  <si>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</si>
  <si>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</si>
  <si>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</si>
  <si>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</si>
  <si>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</si>
  <si>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</si>
  <si>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</si>
  <si>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</si>
  <si>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</si>
  <si>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</si>
  <si>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</si>
  <si>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</si>
  <si>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</si>
  <si>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</si>
  <si>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</si>
  <si>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</si>
  <si>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</si>
  <si>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</si>
  <si>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</si>
  <si>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</si>
  <si>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</si>
  <si>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</si>
  <si>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</si>
  <si>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</si>
  <si>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</si>
  <si>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</si>
  <si>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</si>
  <si>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</si>
  <si>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</si>
  <si>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</si>
  <si>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</si>
  <si>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</si>
  <si>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</si>
  <si>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</si>
  <si>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</si>
  <si>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</si>
  <si>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</si>
  <si>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</si>
  <si>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</si>
  <si>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</si>
  <si>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</si>
  <si>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</si>
  <si>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</si>
  <si>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</si>
  <si>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</si>
  <si>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</si>
  <si>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</si>
  <si>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</si>
  <si>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</si>
  <si>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</si>
  <si>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</si>
  <si>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</si>
  <si>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</si>
  <si>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</si>
  <si>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</si>
  <si>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</si>
  <si>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</si>
  <si>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</si>
  <si>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</si>
  <si>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</si>
  <si>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</si>
  <si>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</si>
  <si>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</si>
  <si>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</si>
  <si>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</si>
  <si>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</si>
  <si>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</si>
  <si>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</si>
  <si>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</si>
  <si>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</si>
  <si>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</si>
  <si>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</si>
  <si>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</si>
  <si>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</si>
  <si>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</si>
  <si>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</si>
  <si>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</si>
  <si>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</si>
  <si>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</si>
  <si>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</si>
  <si>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</si>
  <si>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</si>
  <si>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</si>
  <si>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</si>
  <si>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</si>
  <si>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</si>
  <si>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</si>
  <si>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</si>
  <si>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</si>
  <si>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</si>
  <si>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</si>
  <si>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</si>
  <si>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</si>
  <si>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</si>
  <si>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</si>
  <si>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</si>
  <si>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</si>
  <si>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</si>
  <si>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</si>
  <si>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</si>
  <si>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</si>
  <si>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</si>
  <si>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</si>
  <si>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</si>
  <si>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</si>
  <si>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</si>
  <si>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</si>
  <si>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</si>
  <si>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</si>
  <si>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</si>
  <si>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</si>
  <si>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</si>
  <si>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</si>
  <si>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</si>
  <si>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</si>
  <si>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</si>
  <si>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</si>
  <si>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</si>
  <si>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</si>
  <si>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</si>
  <si>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</si>
  <si>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</si>
  <si>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</si>
  <si>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</si>
  <si>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</si>
  <si>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</si>
  <si>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</si>
  <si>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</si>
  <si>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</si>
  <si>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</si>
  <si>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</si>
  <si>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</si>
  <si>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</si>
  <si>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</si>
  <si>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</si>
  <si>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</si>
  <si>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</si>
  <si>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</si>
  <si>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</si>
  <si>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</si>
  <si>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</si>
  <si>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</si>
  <si>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</si>
  <si>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</si>
  <si>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</si>
  <si>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</si>
  <si>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</si>
  <si>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</si>
  <si>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</si>
  <si>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</si>
  <si>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</si>
  <si>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</si>
  <si>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</si>
  <si>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</si>
  <si>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</si>
  <si>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</si>
  <si>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</si>
  <si>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</si>
  <si>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</si>
  <si>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</si>
  <si>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</si>
  <si>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</si>
  <si>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</si>
  <si>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</si>
  <si>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</si>
  <si>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</si>
  <si>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</si>
  <si>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</si>
  <si>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</si>
  <si>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</si>
  <si>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</si>
  <si>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</si>
  <si>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</si>
  <si>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</si>
  <si>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</si>
  <si>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</si>
  <si>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</si>
  <si>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</si>
  <si>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</si>
  <si>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</si>
  <si>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</si>
  <si>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</si>
  <si>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</si>
  <si>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</si>
  <si>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</si>
  <si>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</si>
  <si>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</si>
  <si>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</si>
  <si>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</si>
  <si>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</si>
  <si>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</si>
  <si>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</si>
  <si>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</si>
  <si>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</si>
  <si>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</si>
  <si>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</si>
  <si>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</si>
  <si>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</si>
  <si>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</si>
  <si>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</si>
  <si>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</si>
  <si>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</si>
  <si>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</si>
  <si>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</si>
  <si>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</si>
  <si>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</si>
  <si>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</si>
  <si>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</si>
  <si>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</si>
  <si>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</si>
  <si>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</si>
  <si>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</si>
  <si>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</si>
  <si>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</si>
  <si>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</si>
  <si>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</si>
  <si>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</si>
  <si>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</si>
  <si>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</si>
  <si>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</si>
  <si>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</si>
  <si>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</si>
  <si>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</si>
  <si>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</si>
  <si>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</si>
  <si>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</si>
  <si>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</si>
  <si>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</si>
  <si>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</si>
  <si>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</si>
  <si>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</si>
  <si>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</si>
  <si>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</si>
  <si>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</si>
  <si>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</si>
  <si>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</si>
  <si>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</si>
  <si>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</si>
  <si>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</si>
  <si>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</si>
  <si>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</si>
  <si>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</si>
  <si>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</si>
  <si>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</si>
  <si>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</si>
  <si>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</si>
  <si>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</si>
  <si>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</si>
  <si>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</si>
  <si>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</si>
  <si>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</si>
  <si>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</si>
  <si>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</si>
  <si>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</si>
  <si>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</si>
  <si>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</si>
  <si>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</si>
  <si>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</si>
  <si>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</si>
  <si>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</si>
  <si>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</si>
  <si>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</si>
  <si>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</si>
  <si>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</si>
  <si>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</si>
  <si>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</si>
  <si>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</si>
  <si>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</si>
  <si>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</si>
  <si>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</si>
  <si>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</si>
  <si>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</si>
  <si>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</si>
  <si>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</si>
  <si>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</si>
  <si>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</si>
  <si>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</si>
  <si>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</si>
  <si>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</si>
  <si>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</si>
  <si>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</si>
  <si>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</si>
  <si>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</si>
  <si>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</si>
  <si>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</si>
  <si>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</si>
  <si>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</si>
  <si>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</si>
  <si>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</si>
  <si>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</si>
  <si>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</si>
  <si>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</si>
  <si>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</si>
  <si>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</si>
  <si>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</si>
  <si>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</si>
  <si>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</si>
  <si>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</si>
  <si>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</si>
  <si>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</si>
  <si>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</si>
  <si>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</si>
  <si>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</si>
  <si>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</si>
  <si>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</si>
  <si>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</si>
  <si>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</si>
  <si>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</si>
  <si>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</si>
  <si>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</si>
  <si>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</si>
  <si>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</si>
  <si>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</si>
  <si>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</si>
  <si>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</si>
  <si>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</si>
  <si>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</si>
  <si>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</si>
  <si>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</si>
  <si>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</si>
  <si>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</si>
  <si>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</si>
  <si>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</si>
  <si>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</si>
  <si>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</si>
  <si>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</si>
  <si>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</si>
  <si>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</si>
  <si>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</si>
  <si>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</si>
  <si>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</si>
  <si>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</si>
  <si>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</si>
  <si>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</si>
  <si>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</si>
  <si>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</si>
  <si>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</si>
  <si>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</si>
  <si>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</si>
  <si>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</si>
  <si>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</si>
  <si>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</si>
  <si>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</si>
  <si>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</si>
  <si>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</si>
  <si>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</si>
  <si>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</si>
  <si>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</si>
  <si>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</si>
  <si>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</si>
  <si>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</si>
  <si>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</si>
  <si>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</si>
  <si>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</si>
  <si>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</si>
  <si>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</si>
  <si>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</si>
  <si>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</si>
  <si>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</si>
  <si>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</si>
  <si>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</si>
  <si>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</si>
  <si>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</si>
  <si>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</si>
  <si>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</si>
  <si>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</si>
  <si>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</si>
  <si>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</si>
  <si>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</si>
  <si>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</si>
  <si>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</si>
  <si>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</si>
  <si>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</si>
  <si>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</si>
  <si>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</si>
  <si>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</si>
  <si>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</si>
  <si>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</si>
  <si>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</si>
  <si>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</si>
  <si>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</si>
  <si>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</si>
  <si>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</si>
  <si>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</si>
  <si>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</si>
  <si>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</si>
  <si>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</si>
  <si>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</si>
  <si>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</si>
  <si>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</si>
  <si>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</si>
  <si>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</si>
  <si>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</si>
  <si>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</si>
  <si>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</si>
  <si>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</si>
  <si>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</si>
  <si>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</si>
  <si>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</si>
  <si>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</si>
  <si>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</si>
  <si>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</si>
  <si>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</si>
  <si>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</si>
  <si>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</si>
  <si>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</si>
  <si>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</si>
  <si>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</si>
  <si>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</si>
  <si>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</si>
  <si>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</si>
  <si>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</si>
  <si>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</si>
  <si>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</si>
  <si>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</si>
  <si>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</si>
  <si>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</si>
  <si>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</si>
  <si>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</si>
  <si>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</si>
  <si>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</si>
  <si>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</si>
  <si>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</si>
  <si>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</si>
  <si>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</si>
  <si>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</si>
  <si>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</si>
  <si>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</si>
  <si>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「７．その他関連情報」</t>
    <rPh sb="6" eb="8">
      <t>カンレン</t>
    </rPh>
    <phoneticPr fontId="22"/>
  </si>
  <si>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</si>
  <si>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</si>
  <si>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</si>
  <si>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</si>
  <si>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</si>
  <si>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</si>
  <si>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</si>
  <si>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</si>
  <si>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</si>
  <si>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</si>
  <si>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</si>
  <si>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</si>
  <si>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</si>
  <si>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</si>
  <si>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</si>
  <si>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</si>
  <si>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</si>
  <si>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</si>
  <si>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9"/>
  </si>
  <si>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</si>
  <si>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</si>
  <si>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</si>
  <si>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</si>
  <si>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</si>
  <si>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</si>
  <si>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</si>
  <si>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</si>
  <si>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</si>
  <si>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</si>
  <si>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</si>
  <si>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</si>
  <si>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</si>
  <si>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</si>
  <si>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</si>
  <si>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</si>
  <si>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t>
    <phoneticPr fontId="1"/>
  </si>
  <si>
    <t>Ｈ30年度</t>
    <phoneticPr fontId="1"/>
  </si>
  <si>
    <t>R2年度</t>
    <phoneticPr fontId="1"/>
  </si>
  <si>
    <t>R3年度</t>
    <phoneticPr fontId="1"/>
  </si>
  <si>
    <t>R4年度</t>
    <rPh sb="2" eb="4">
      <t>ネンド</t>
    </rPh>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</si>
  <si>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2"/>
  </si>
  <si>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</si>
  <si>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</si>
  <si>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</si>
  <si>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</si>
  <si>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rPr>
        <sz val="10"/>
        <color theme="1"/>
        <rFont val="メイリオ"/>
        <family val="3"/>
        <charset val="128"/>
      </rPr>
      <t>組織形態</t>
    </r>
    <r>
      <rPr>
        <sz val="6"/>
        <color theme="1"/>
        <rFont val="メイリオ"/>
        <family val="3"/>
        <charset val="128"/>
      </rPr>
      <t xml:space="preserve">
</t>
    </r>
    <r>
      <rPr>
        <sz val="4.5"/>
        <color theme="1"/>
        <rFont val="メイリオ"/>
        <family val="3"/>
        <charset val="128"/>
      </rPr>
      <t>プルダウンで選択してください</t>
    </r>
    <rPh sb="0" eb="2">
      <t>ソシキ</t>
    </rPh>
    <rPh sb="2" eb="4">
      <t>ケイタイ</t>
    </rPh>
    <rPh sb="11" eb="13">
      <t>センタク</t>
    </rPh>
    <phoneticPr fontId="1"/>
  </si>
  <si>
    <r>
      <t xml:space="preserve">団体名
</t>
    </r>
    <r>
      <rPr>
        <sz val="5"/>
        <color theme="1"/>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</si>
  <si>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color theme="1"/>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</si>
  <si>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 xml:space="preserve">過去５ヵ年におけるWAM助成（社会福祉振興助成事業）の利用実績について
</t>
    </r>
    <r>
      <rPr>
        <sz val="8"/>
        <color theme="1"/>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</si>
  <si>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数値目標
</t>
    </r>
    <r>
      <rPr>
        <sz val="8"/>
        <rFont val="メイリオ"/>
        <family val="3"/>
        <charset val="128"/>
      </rPr>
      <t>柱立てNO、⑧実施回数⑨事業の対象者の層⑩１回あたりの実人数及び延べ人数（上段、下段各420字以内）</t>
    </r>
    <rPh sb="0" eb="2">
      <t>スウチ</t>
    </rPh>
    <rPh sb="2" eb="4">
      <t>モクヒョウ</t>
    </rPh>
    <rPh sb="5" eb="6">
      <t>ハシラ</t>
    </rPh>
    <rPh sb="6" eb="7">
      <t>ダ</t>
    </rPh>
    <rPh sb="12" eb="14">
      <t>ジッシ</t>
    </rPh>
    <rPh sb="14" eb="16">
      <t>カイスウ</t>
    </rPh>
    <rPh sb="17" eb="19">
      <t>ジギョウ</t>
    </rPh>
    <rPh sb="20" eb="23">
      <t>タイショウシャ</t>
    </rPh>
    <rPh sb="24" eb="25">
      <t>ソウ</t>
    </rPh>
    <rPh sb="27" eb="28">
      <t>カイ</t>
    </rPh>
    <rPh sb="32" eb="33">
      <t>ジツ</t>
    </rPh>
    <rPh sb="33" eb="35">
      <t>ニンズウ</t>
    </rPh>
    <rPh sb="35" eb="36">
      <t>オヨ</t>
    </rPh>
    <rPh sb="37" eb="38">
      <t>ノ</t>
    </rPh>
    <rPh sb="39" eb="41">
      <t>ニンズウ</t>
    </rPh>
    <rPh sb="42" eb="44">
      <t>ジョウダン</t>
    </rPh>
    <rPh sb="45" eb="47">
      <t>ゲダン</t>
    </rPh>
    <rPh sb="47" eb="48">
      <t>カク</t>
    </rPh>
    <rPh sb="51" eb="52">
      <t>ジ</t>
    </rPh>
    <rPh sb="52" eb="54">
      <t>イナイ</t>
    </rPh>
    <phoneticPr fontId="22"/>
  </si>
  <si>
    <r>
      <t xml:space="preserve">資金計画
</t>
    </r>
    <r>
      <rPr>
        <sz val="8"/>
        <color theme="1"/>
        <rFont val="メイリオ"/>
        <family val="3"/>
        <charset val="128"/>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</si>
  <si>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</si>
  <si>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2"/>
  </si>
  <si>
    <r>
      <t>Ｈ31年度</t>
    </r>
    <r>
      <rPr>
        <sz val="8"/>
        <rFont val="HG丸ｺﾞｼｯｸM-PRO"/>
        <family val="3"/>
        <charset val="128"/>
        <scheme val="major"/>
      </rPr>
      <t xml:space="preserve">
（R1年度）</t>
    </r>
    <rPh sb="3" eb="5">
      <t>ネンド</t>
    </rPh>
    <rPh sb="9" eb="11">
      <t>ネンド</t>
    </rPh>
    <phoneticPr fontId="1"/>
  </si>
  <si>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</si>
  <si>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</si>
  <si>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</si>
  <si>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r>
      <t>（４）助成区分（</t>
    </r>
    <r>
      <rPr>
        <u/>
        <sz val="10"/>
        <color theme="1"/>
        <rFont val="メイリオ"/>
        <family val="3"/>
        <charset val="128"/>
      </rPr>
      <t>どちらか一つに</t>
    </r>
    <r>
      <rPr>
        <sz val="10"/>
        <color theme="1"/>
        <rFont val="メイリオ"/>
        <family val="3"/>
        <charset val="128"/>
      </rPr>
      <t>○をしてください）</t>
    </r>
    <rPh sb="3" eb="5">
      <t>ジョセイ</t>
    </rPh>
    <rPh sb="5" eb="7">
      <t>クブン</t>
    </rPh>
    <rPh sb="12" eb="13">
      <t>ヒト</t>
    </rPh>
    <phoneticPr fontId="1"/>
  </si>
  <si>
    <t>（５）主な事業実施地域（180字以内）</t>
    <rPh sb="3" eb="4">
      <t>オモ</t>
    </rPh>
    <rPh sb="5" eb="7">
      <t>ジギョウ</t>
    </rPh>
    <rPh sb="7" eb="9">
      <t>ジッシ</t>
    </rPh>
    <rPh sb="9" eb="11">
      <t>チイキ</t>
    </rPh>
    <rPh sb="15" eb="16">
      <t>ジ</t>
    </rPh>
    <rPh sb="16" eb="18">
      <t>イナイ</t>
    </rPh>
    <phoneticPr fontId="1"/>
  </si>
  <si>
    <r>
      <t>団体の段階</t>
    </r>
    <r>
      <rPr>
        <sz val="6"/>
        <color theme="1"/>
        <rFont val="メイリオ"/>
        <family val="3"/>
        <charset val="128"/>
      </rPr>
      <t xml:space="preserve">
(いずれか近い段階に○)</t>
    </r>
    <rPh sb="0" eb="2">
      <t>ダンタイ</t>
    </rPh>
    <rPh sb="3" eb="5">
      <t>ダンカイ</t>
    </rPh>
    <rPh sb="11" eb="12">
      <t>チカ</t>
    </rPh>
    <rPh sb="13" eb="15">
      <t>ダンカイ</t>
    </rPh>
    <phoneticPr fontId="1"/>
  </si>
  <si>
    <t>活動実績の有無
【対象者要件】</t>
    <rPh sb="0" eb="4">
      <t>カツドウジッセキ</t>
    </rPh>
    <rPh sb="5" eb="7">
      <t>ウム</t>
    </rPh>
    <rPh sb="9" eb="14">
      <t>タイショウシャヨウケン</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</si>
  <si>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</si>
  <si>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</si>
  <si>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</si>
  <si>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</si>
  <si>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</si>
  <si>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</si>
  <si>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</si>
  <si>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住民同士の支え合いの仕組みづくり</t>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</si>
  <si>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</si>
  <si>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phoneticPr fontId="1"/>
  </si>
  <si>
    <t>事業の広域展開</t>
    <rPh sb="0" eb="2">
      <t>ジギョウ</t>
    </rPh>
    <rPh sb="5" eb="7">
      <t>テンカイ</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</si>
  <si>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</si>
  <si>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</si>
  <si>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</si>
  <si>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</si>
  <si>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</si>
  <si>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r>
      <t>R3年度</t>
    </r>
    <r>
      <rPr>
        <sz val="6"/>
        <rFont val="HG丸ｺﾞｼｯｸM-PRO"/>
        <family val="3"/>
        <charset val="128"/>
        <scheme val="major"/>
      </rPr>
      <t xml:space="preserve">
（補正予算）</t>
    </r>
    <rPh sb="6" eb="8">
      <t>ホセイ</t>
    </rPh>
    <rPh sb="8" eb="10">
      <t>ヨサン</t>
    </rPh>
    <phoneticPr fontId="1"/>
  </si>
  <si>
    <r>
      <t xml:space="preserve">R4年度
</t>
    </r>
    <r>
      <rPr>
        <sz val="6"/>
        <rFont val="HG丸ｺﾞｼｯｸM-PRO"/>
        <family val="3"/>
        <charset val="128"/>
        <scheme val="major"/>
      </rPr>
      <t>（予備費）</t>
    </r>
    <rPh sb="2" eb="4">
      <t>ネンド</t>
    </rPh>
    <rPh sb="6" eb="9">
      <t>ヨビヒ</t>
    </rPh>
    <phoneticPr fontId="1"/>
  </si>
  <si>
    <r>
      <t xml:space="preserve">事業内容
</t>
    </r>
    <r>
      <rPr>
        <sz val="8"/>
        <rFont val="メイリオ"/>
        <family val="3"/>
        <charset val="128"/>
      </rPr>
      <t>①柱立て番号・名称、②【新たな取組】や【既存事業の拡充】の該当状況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4" eb="36">
      <t>ガイトウ</t>
    </rPh>
    <rPh sb="36" eb="38">
      <t>ジョウキョウ</t>
    </rPh>
    <rPh sb="39" eb="41">
      <t>モクテキ</t>
    </rPh>
    <rPh sb="42" eb="44">
      <t>ナイヨウ</t>
    </rPh>
    <rPh sb="45" eb="47">
      <t>ジッシ</t>
    </rPh>
    <rPh sb="47" eb="49">
      <t>バショ</t>
    </rPh>
    <rPh sb="50" eb="52">
      <t>キョテン</t>
    </rPh>
    <rPh sb="52" eb="53">
      <t>メイ</t>
    </rPh>
    <rPh sb="53" eb="54">
      <t>オヨ</t>
    </rPh>
    <rPh sb="55" eb="57">
      <t>ジュウショ</t>
    </rPh>
    <rPh sb="59" eb="60">
      <t>ケン</t>
    </rPh>
    <rPh sb="61" eb="62">
      <t>シ</t>
    </rPh>
    <rPh sb="64" eb="66">
      <t>ジッシ</t>
    </rPh>
    <rPh sb="66" eb="68">
      <t>ヨテイ</t>
    </rPh>
    <rPh sb="68" eb="70">
      <t>ジキ</t>
    </rPh>
    <rPh sb="71" eb="73">
      <t>キカン</t>
    </rPh>
    <rPh sb="74" eb="76">
      <t>ニチジ</t>
    </rPh>
    <rPh sb="78" eb="80">
      <t>ガイサン</t>
    </rPh>
    <rPh sb="80" eb="82">
      <t>ヨサン</t>
    </rPh>
    <rPh sb="83" eb="84">
      <t>オモ</t>
    </rPh>
    <rPh sb="85" eb="87">
      <t>ケイヒ</t>
    </rPh>
    <rPh sb="88" eb="90">
      <t>ヒモク</t>
    </rPh>
    <rPh sb="91" eb="93">
      <t>レッキ</t>
    </rPh>
    <rPh sb="94" eb="96">
      <t>ガイサン</t>
    </rPh>
    <rPh sb="96" eb="97">
      <t>ガク</t>
    </rPh>
    <rPh sb="97" eb="98">
      <t>ケイ</t>
    </rPh>
    <rPh sb="101" eb="103">
      <t>ゲダン</t>
    </rPh>
    <rPh sb="103" eb="104">
      <t>カク</t>
    </rPh>
    <rPh sb="110" eb="111">
      <t>ジ</t>
    </rPh>
    <rPh sb="111" eb="113">
      <t>イナイ</t>
    </rPh>
    <phoneticPr fontId="22"/>
  </si>
  <si>
    <t>前年度の
決算状況</t>
    <rPh sb="0" eb="3">
      <t>ゼンネンド</t>
    </rPh>
    <rPh sb="5" eb="7">
      <t>ケッサン</t>
    </rPh>
    <rPh sb="7" eb="9">
      <t>ジョウキョウ</t>
    </rPh>
    <phoneticPr fontId="1"/>
  </si>
  <si>
    <t>事業継続のための
方針の選択肢</t>
    <rPh sb="0" eb="4">
      <t>ジギョウケイゾク</t>
    </rPh>
    <rPh sb="9" eb="11">
      <t>ホウシン</t>
    </rPh>
    <rPh sb="12" eb="15">
      <t>センタクシ</t>
    </rPh>
    <phoneticPr fontId="1"/>
  </si>
  <si>
    <t>展望に向けた
具体的な取組みの
方向性の選択肢</t>
    <rPh sb="0" eb="2">
      <t>テンボウ</t>
    </rPh>
    <rPh sb="3" eb="4">
      <t>ム</t>
    </rPh>
    <rPh sb="7" eb="10">
      <t>グタイテキ</t>
    </rPh>
    <rPh sb="11" eb="13">
      <t>トリクミ</t>
    </rPh>
    <rPh sb="16" eb="19">
      <t>ホウコウセイ</t>
    </rPh>
    <rPh sb="20" eb="23">
      <t>センタクシ</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</si>
  <si>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</si>
  <si>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</si>
  <si>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r>
      <t>（６）応募事業の主な対象者
　　（複数選択可。あてはまる対象者層には「〇」を、</t>
    </r>
    <r>
      <rPr>
        <u/>
        <sz val="10"/>
        <rFont val="メイリオ"/>
        <family val="3"/>
        <charset val="128"/>
      </rPr>
      <t>最もあてはまる対象者層には「◎」をしてください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</si>
  <si>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</si>
  <si>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</si>
  <si>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応募事業の普及に向けた取組みの選択肢</t>
    <rPh sb="0" eb="4">
      <t>オウボジギョウ</t>
    </rPh>
    <rPh sb="5" eb="7">
      <t>フキュウ</t>
    </rPh>
    <rPh sb="8" eb="9">
      <t>ム</t>
    </rPh>
    <rPh sb="11" eb="13">
      <t>トリクミ</t>
    </rPh>
    <rPh sb="15" eb="18">
      <t>センタクシ</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</si>
  <si>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</si>
  <si>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</si>
  <si>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</si>
  <si>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</si>
  <si>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</si>
  <si>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</si>
  <si>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</si>
  <si>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（２）上記の課題に貴団体が取り組む理由（既存制度や他団体・応募団体のこれまでの取組みで対応しきれていない実情）を記載してください。(500字以内）</t>
    <rPh sb="20" eb="22">
      <t>キソン</t>
    </rPh>
    <rPh sb="22" eb="24">
      <t>セイド</t>
    </rPh>
    <rPh sb="29" eb="31">
      <t>オウボ</t>
    </rPh>
    <rPh sb="31" eb="33">
      <t>ダンタイ</t>
    </rPh>
    <rPh sb="43" eb="45">
      <t>タイオウ</t>
    </rPh>
    <rPh sb="52" eb="54">
      <t>ジツジョウ</t>
    </rPh>
    <rPh sb="69" eb="70">
      <t>ジ</t>
    </rPh>
    <rPh sb="70" eb="72">
      <t>イナイ</t>
    </rPh>
    <phoneticPr fontId="1"/>
  </si>
  <si>
    <t>【活動実績等】</t>
    <rPh sb="1" eb="3">
      <t>カツドウ</t>
    </rPh>
    <rPh sb="3" eb="5">
      <t>ジッセキ</t>
    </rPh>
    <rPh sb="5" eb="6">
      <t>ナド</t>
    </rPh>
    <phoneticPr fontId="1"/>
  </si>
  <si>
    <t>生活困窮者、ひきこもり状態にある者及び生活困窮家庭の子ども等に対する支援に関する活動実績を1年以上有する場合は、右欄に「〇」を選択してください。</t>
    <rPh sb="19" eb="21">
      <t>セイカツ</t>
    </rPh>
    <rPh sb="21" eb="23">
      <t>コンキュウ</t>
    </rPh>
    <rPh sb="23" eb="25">
      <t>カテイ</t>
    </rPh>
    <rPh sb="31" eb="32">
      <t>タイ</t>
    </rPh>
    <rPh sb="37" eb="38">
      <t>カン</t>
    </rPh>
    <rPh sb="40" eb="44">
      <t>カツドウジッセキ</t>
    </rPh>
    <rPh sb="46" eb="50">
      <t>ネンイジョウユウ</t>
    </rPh>
    <rPh sb="52" eb="54">
      <t>バアイ</t>
    </rPh>
    <rPh sb="56" eb="57">
      <t>ミギ</t>
    </rPh>
    <rPh sb="57" eb="58">
      <t>ラン</t>
    </rPh>
    <rPh sb="63" eb="65">
      <t>センタク</t>
    </rPh>
    <phoneticPr fontId="1"/>
  </si>
  <si>
    <t>(1)孤独・孤立に陥っている生活困窮者、ひきこもり状態にある者及び生活困窮家庭の子ども等に対し、社会的なつながりを構築・維持する事業</t>
    <phoneticPr fontId="1"/>
  </si>
  <si>
    <t>(2)生活困窮者、ひきこもり状態にある者及び生活困窮家庭の子ども等の支援を行う民間団体に対し、中間的支援を行う事業</t>
    <phoneticPr fontId="1"/>
  </si>
  <si>
    <t>①</t>
    <phoneticPr fontId="1"/>
  </si>
  <si>
    <t>住まいの確保に困難を抱える者に対して居住場所を提供する支援であって、関係機関と連携し、緊急的な支援に対応する体制を整備する事業</t>
    <phoneticPr fontId="1"/>
  </si>
  <si>
    <t>②</t>
    <phoneticPr fontId="1"/>
  </si>
  <si>
    <t>生活困窮家庭の子ども等の居場所づくりの支援であって、子どもが通いやすくなるよう学校等と連携した居場所確保事業</t>
    <phoneticPr fontId="1"/>
  </si>
  <si>
    <t>③</t>
    <phoneticPr fontId="1"/>
  </si>
  <si>
    <t>ひきこもり状態の者等が落ち着いて安心して過ごす（利用する）ことができる居場所の設置に関する事業</t>
    <phoneticPr fontId="1"/>
  </si>
  <si>
    <t>（１）助成終了後の展望（450字以内）</t>
    <phoneticPr fontId="1"/>
  </si>
  <si>
    <t>（３）助成終了後の展望や上記で選択した方向性を踏まえ、具体的な取組みの内容を記載してください。（400字以内）</t>
    <rPh sb="3" eb="5">
      <t>ジョセイ</t>
    </rPh>
    <rPh sb="5" eb="8">
      <t>シュウリョウゴ</t>
    </rPh>
    <rPh sb="9" eb="11">
      <t>テンボウ</t>
    </rPh>
    <rPh sb="12" eb="14">
      <t>ジョウキ</t>
    </rPh>
    <rPh sb="15" eb="17">
      <t>センタク</t>
    </rPh>
    <rPh sb="19" eb="21">
      <t>ホウコウ</t>
    </rPh>
    <rPh sb="21" eb="22">
      <t>セイ</t>
    </rPh>
    <rPh sb="23" eb="24">
      <t>フ</t>
    </rPh>
    <rPh sb="27" eb="29">
      <t>グタイ</t>
    </rPh>
    <rPh sb="29" eb="30">
      <t>テキ</t>
    </rPh>
    <rPh sb="31" eb="33">
      <t>トリク</t>
    </rPh>
    <rPh sb="35" eb="37">
      <t>ナイヨウ</t>
    </rPh>
    <rPh sb="38" eb="40">
      <t>キサイ</t>
    </rPh>
    <rPh sb="51" eb="52">
      <t>ジ</t>
    </rPh>
    <rPh sb="52" eb="54">
      <t>イナイ</t>
    </rPh>
    <phoneticPr fontId="1"/>
  </si>
  <si>
    <t>（５）事業継続に向けて助成期間中から取り組む具体的な内容を記載してください。（450字以内）</t>
    <rPh sb="3" eb="7">
      <t>ジギョウケイゾク</t>
    </rPh>
    <rPh sb="8" eb="9">
      <t>ム</t>
    </rPh>
    <rPh sb="11" eb="16">
      <t>ジョセイキカンチュウ</t>
    </rPh>
    <rPh sb="18" eb="19">
      <t>ト</t>
    </rPh>
    <rPh sb="20" eb="21">
      <t>ク</t>
    </rPh>
    <rPh sb="22" eb="25">
      <t>グタイテキ</t>
    </rPh>
    <rPh sb="26" eb="28">
      <t>ナイヨウ</t>
    </rPh>
    <rPh sb="29" eb="31">
      <t>キサイ</t>
    </rPh>
    <phoneticPr fontId="1"/>
  </si>
  <si>
    <t>令和4年度WAM助成（補正予算事業）応募書類チェックリスト</t>
    <rPh sb="0" eb="2">
      <t>レイワ</t>
    </rPh>
    <rPh sb="3" eb="5">
      <t>ネンド</t>
    </rPh>
    <rPh sb="8" eb="10">
      <t>ジョセイ</t>
    </rPh>
    <rPh sb="11" eb="13">
      <t>ホセイ</t>
    </rPh>
    <rPh sb="13" eb="15">
      <t>ヨサン</t>
    </rPh>
    <rPh sb="15" eb="17">
      <t>ジギョウ</t>
    </rPh>
    <rPh sb="18" eb="20">
      <t>オウボ</t>
    </rPh>
    <rPh sb="20" eb="22">
      <t>ショルイ</t>
    </rPh>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</si>
  <si>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</si>
  <si>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</si>
  <si>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</si>
  <si>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</si>
  <si>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</si>
  <si>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</si>
  <si>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・令和４年度WAM助成を受けている場合は、その内容や実績を記載した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</si>
  <si>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t>・事業実施期間が、令和5年4月から令和6年3月までとなっている</t>
    <rPh sb="9" eb="11">
      <t>レイワ</t>
    </rPh>
    <rPh sb="17" eb="19">
      <t>レイワ</t>
    </rPh>
    <phoneticPr fontId="1"/>
  </si>
  <si>
    <t>・応募事業は国等の制度に基づく事業、国等から委託を受けて行う事業ではない</t>
    <rPh sb="1" eb="5">
      <t>オウボジギョウ</t>
    </rPh>
    <phoneticPr fontId="22"/>
  </si>
  <si>
    <r>
      <t>（１）これまでの生活困窮者やひきこもり状態にある者及び生活困窮家庭の子ども等に対し、行ってきた支援の取組み及びコロナ禍の長期化に伴い、見えてきた地域・社会の課題や事業の対象者・関係者のニーズを記載してください。（800字以内）</t>
    </r>
    <r>
      <rPr>
        <sz val="9"/>
        <rFont val="メイリオ"/>
        <family val="3"/>
        <charset val="128"/>
      </rPr>
      <t xml:space="preserve">
　◆</t>
    </r>
    <r>
      <rPr>
        <u/>
        <sz val="9"/>
        <rFont val="メイリオ"/>
        <family val="3"/>
        <charset val="128"/>
      </rPr>
      <t>令和４年度にWAM助成で事業を実施中の場合は、その進捗状況や応募事業とのつながりを含め、記載してください</t>
    </r>
    <r>
      <rPr>
        <sz val="9"/>
        <rFont val="メイリオ"/>
        <family val="3"/>
        <charset val="128"/>
      </rPr>
      <t>。</t>
    </r>
    <rPh sb="8" eb="13">
      <t>セイカツコンキュウシャ</t>
    </rPh>
    <rPh sb="19" eb="21">
      <t>ジョウタイ</t>
    </rPh>
    <rPh sb="24" eb="25">
      <t>シャ</t>
    </rPh>
    <rPh sb="25" eb="26">
      <t>オヨ</t>
    </rPh>
    <rPh sb="27" eb="31">
      <t>セイカツコンキュウ</t>
    </rPh>
    <rPh sb="31" eb="33">
      <t>カテイ</t>
    </rPh>
    <rPh sb="34" eb="35">
      <t>コ</t>
    </rPh>
    <rPh sb="37" eb="38">
      <t>ナド</t>
    </rPh>
    <rPh sb="39" eb="40">
      <t>タイ</t>
    </rPh>
    <rPh sb="42" eb="43">
      <t>オコナ</t>
    </rPh>
    <rPh sb="47" eb="49">
      <t>シエン</t>
    </rPh>
    <rPh sb="58" eb="59">
      <t>カ</t>
    </rPh>
    <rPh sb="60" eb="63">
      <t>チョウキカ</t>
    </rPh>
    <rPh sb="64" eb="65">
      <t>トモナ</t>
    </rPh>
    <phoneticPr fontId="1"/>
  </si>
  <si>
    <r>
      <rPr>
        <b/>
        <sz val="10"/>
        <rFont val="メイリオ"/>
        <family val="3"/>
        <charset val="128"/>
      </rPr>
      <t>＜応募事業の普及に向けた取組み＞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フキュウ</t>
    </rPh>
    <rPh sb="9" eb="10">
      <t>ム</t>
    </rPh>
    <rPh sb="12" eb="13">
      <t>ト</t>
    </rPh>
    <rPh sb="13" eb="14">
      <t>ク</t>
    </rPh>
    <rPh sb="18" eb="20">
      <t>ジギョウ</t>
    </rPh>
    <rPh sb="20" eb="23">
      <t>ホウコクショ</t>
    </rPh>
    <rPh sb="24" eb="26">
      <t>サクセイ</t>
    </rPh>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</si>
  <si>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
</t>
    </r>
    <r>
      <rPr>
        <b/>
        <sz val="10"/>
        <rFont val="メイリオ"/>
        <family val="3"/>
        <charset val="128"/>
      </rPr>
      <t>【対象者要件】孤独・孤立に陥る危険性の高い生活困窮者等を支援するための連携体制を有すること</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</si>
  <si>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r>
      <t xml:space="preserve">　　謝金
</t>
    </r>
    <r>
      <rPr>
        <sz val="9"/>
        <color theme="1"/>
        <rFont val="ＭＳ Ｐゴシック"/>
        <family val="3"/>
        <charset val="128"/>
      </rPr>
      <t>※ 1人1回（日）あたり 15,700円が助成金負担上限額
　です。但し、外部の講師謝金に限り、３時間を超える業務については、機構が認める場合に限り、47,100円が上限となります。上限額を超える部分は、Ｂ その他の費用で計上してください。</t>
    </r>
    <phoneticPr fontId="19"/>
  </si>
  <si>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19"/>
  </si>
  <si>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</si>
  <si>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</si>
  <si>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</si>
  <si>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</si>
  <si>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</si>
  <si>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活動財源
（財源種類及び額）
例：寄付（300万円）</t>
    <rPh sb="0" eb="2">
      <t>カツドウ</t>
    </rPh>
    <rPh sb="2" eb="4">
      <t>ザイゲン</t>
    </rPh>
    <rPh sb="6" eb="8">
      <t>ザイゲン</t>
    </rPh>
    <rPh sb="8" eb="10">
      <t>シュルイ</t>
    </rPh>
    <rPh sb="10" eb="11">
      <t>オヨ</t>
    </rPh>
    <rPh sb="12" eb="13">
      <t>ガク</t>
    </rPh>
    <rPh sb="15" eb="16">
      <t>レイ</t>
    </rPh>
    <rPh sb="17" eb="19">
      <t>キフ</t>
    </rPh>
    <rPh sb="23" eb="25">
      <t>マンエン</t>
    </rPh>
    <phoneticPr fontId="22"/>
  </si>
  <si>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</si>
  <si>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令和４年度WAM助成（補正予算事業）</t>
    <rPh sb="0" eb="2">
      <t>レイワ</t>
    </rPh>
    <rPh sb="3" eb="5">
      <t>ネンド</t>
    </rPh>
    <rPh sb="8" eb="10">
      <t>ジョセイ</t>
    </rPh>
    <rPh sb="11" eb="17">
      <t>ホセイヨサンジギョウ</t>
    </rPh>
    <phoneticPr fontId="1"/>
  </si>
  <si>
    <t>令和５年度WAM助成（通常助成事業）</t>
    <rPh sb="0" eb="2">
      <t>レイワ</t>
    </rPh>
    <rPh sb="3" eb="5">
      <t>ネンド</t>
    </rPh>
    <rPh sb="8" eb="10">
      <t>ジョセイ</t>
    </rPh>
    <rPh sb="11" eb="13">
      <t>ツウジョウ</t>
    </rPh>
    <rPh sb="13" eb="15">
      <t>ジョセイ</t>
    </rPh>
    <rPh sb="15" eb="17">
      <t>ジギョウ</t>
    </rPh>
    <phoneticPr fontId="1"/>
  </si>
  <si>
    <t>令和５年度WAM助成（モデル事業）</t>
    <rPh sb="0" eb="2">
      <t>レイワ</t>
    </rPh>
    <rPh sb="3" eb="5">
      <t>ネンド</t>
    </rPh>
    <rPh sb="8" eb="10">
      <t>ジョセイ</t>
    </rPh>
    <rPh sb="14" eb="16">
      <t>ジギョウ</t>
    </rPh>
    <phoneticPr fontId="1"/>
  </si>
  <si>
    <t>団体以外の職業</t>
    <phoneticPr fontId="1"/>
  </si>
  <si>
    <t>応募金額（円単位）</t>
    <phoneticPr fontId="1"/>
  </si>
  <si>
    <t>採否決定時期</t>
  </si>
  <si>
    <t>団体名</t>
    <rPh sb="0" eb="3">
      <t>ダンタイメイ</t>
    </rPh>
    <phoneticPr fontId="1"/>
  </si>
  <si>
    <r>
      <t>令和４年度（補正予算）社会福祉振興助成事業 要望書</t>
    </r>
    <r>
      <rPr>
        <b/>
        <sz val="13"/>
        <rFont val="メイリオ"/>
        <family val="3"/>
        <charset val="128"/>
      </rPr>
      <t xml:space="preserve">
</t>
    </r>
    <r>
      <rPr>
        <sz val="8.5"/>
        <rFont val="メイリオ"/>
        <family val="3"/>
        <charset val="128"/>
      </rPr>
      <t>〈コロナ禍における生活困窮者、ひきこもり状態にある者及び生活困窮家庭の子ども等の支援に係る民間団体活動助成事業〉</t>
    </r>
    <rPh sb="0" eb="2">
      <t>レイワ</t>
    </rPh>
    <rPh sb="6" eb="10">
      <t>ホセイヨサン</t>
    </rPh>
    <rPh sb="22" eb="25">
      <t>ヨウボウショ</t>
    </rPh>
    <rPh sb="30" eb="31">
      <t>カ</t>
    </rPh>
    <rPh sb="35" eb="40">
      <t>セイカツコンキュウシャ</t>
    </rPh>
    <rPh sb="46" eb="48">
      <t>ジョウタイ</t>
    </rPh>
    <rPh sb="51" eb="52">
      <t>シャ</t>
    </rPh>
    <rPh sb="52" eb="53">
      <t>オヨ</t>
    </rPh>
    <rPh sb="54" eb="60">
      <t>セイカツコンキュウカテイ</t>
    </rPh>
    <rPh sb="61" eb="62">
      <t>コ</t>
    </rPh>
    <rPh sb="64" eb="65">
      <t>ナド</t>
    </rPh>
    <rPh sb="66" eb="68">
      <t>シエン</t>
    </rPh>
    <rPh sb="69" eb="70">
      <t>カカ</t>
    </rPh>
    <rPh sb="71" eb="75">
      <t>ミンカンダンタイ</t>
    </rPh>
    <rPh sb="75" eb="81">
      <t>カツドウジョセイジギョウ</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</si>
  <si>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</si>
  <si>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</si>
  <si>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</si>
  <si>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t>
    <phoneticPr fontId="1"/>
  </si>
  <si>
    <r>
      <t>・要望額が以下の範囲内である
　 50万円以上700万円以内（地域連携活動支援事業）
　 50万円以上900万円以内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</si>
  <si>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連携団体
の担当者</t>
    <rPh sb="0" eb="4">
      <t>レンケイダンタイ</t>
    </rPh>
    <rPh sb="6" eb="9">
      <t>タントウシャ</t>
    </rPh>
    <phoneticPr fontId="22"/>
  </si>
  <si>
    <t>本表に収まらない場合における別紙１シートの記載有無</t>
    <rPh sb="0" eb="1">
      <t>ホン</t>
    </rPh>
    <rPh sb="1" eb="2">
      <t>ヒョウ</t>
    </rPh>
    <rPh sb="3" eb="4">
      <t>オサ</t>
    </rPh>
    <rPh sb="8" eb="10">
      <t>バアイ</t>
    </rPh>
    <rPh sb="14" eb="16">
      <t>ベッシ</t>
    </rPh>
    <rPh sb="21" eb="23">
      <t>キサイ</t>
    </rPh>
    <rPh sb="23" eb="25">
      <t>ウム</t>
    </rPh>
    <phoneticPr fontId="1"/>
  </si>
  <si>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</si>
  <si>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本表に収まらない場合における別紙２シートの記載有無</t>
    <rPh sb="0" eb="1">
      <t>ホン</t>
    </rPh>
    <rPh sb="1" eb="2">
      <t>ヒョウ</t>
    </rPh>
    <rPh sb="3" eb="4">
      <t>オサ</t>
    </rPh>
    <rPh sb="8" eb="10">
      <t>バアイ</t>
    </rPh>
    <rPh sb="14" eb="16">
      <t>ベッシ</t>
    </rPh>
    <rPh sb="21" eb="23">
      <t>キサイ</t>
    </rPh>
    <rPh sb="23" eb="25">
      <t>ウム</t>
    </rPh>
    <phoneticPr fontId="1"/>
  </si>
  <si>
    <t>【役員構成（別紙）】</t>
    <rPh sb="1" eb="5">
      <t>ヤクインコウセイ</t>
    </rPh>
    <rPh sb="6" eb="8">
      <t>ベッシ</t>
    </rPh>
    <phoneticPr fontId="1"/>
  </si>
  <si>
    <t>更に他に該当がある場合における別紙３シートの記載有無</t>
    <rPh sb="0" eb="1">
      <t>サラ</t>
    </rPh>
    <rPh sb="2" eb="3">
      <t>タ</t>
    </rPh>
    <rPh sb="4" eb="6">
      <t>ガイトウ</t>
    </rPh>
    <rPh sb="9" eb="11">
      <t>バアイ</t>
    </rPh>
    <rPh sb="15" eb="17">
      <t>ベッシ</t>
    </rPh>
    <rPh sb="22" eb="24">
      <t>キサイ</t>
    </rPh>
    <rPh sb="24" eb="26">
      <t>ウム</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</si>
  <si>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</si>
  <si>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</si>
  <si>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</si>
  <si>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r>
      <t>活動実績（過去3年以内）</t>
    </r>
    <r>
      <rPr>
        <sz val="9"/>
        <rFont val="メイリオ"/>
        <family val="3"/>
        <charset val="128"/>
      </rPr>
      <t xml:space="preserve">
※応募事業に関連する活動実績のうち、助成・補助・委託を利用して行った実績があれば記載してください。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34" eb="36">
      <t>ホジョ</t>
    </rPh>
    <rPh sb="37" eb="39">
      <t>イタク</t>
    </rPh>
    <rPh sb="44" eb="45">
      <t>オコナ</t>
    </rPh>
    <rPh sb="47" eb="49">
      <t>ジッセキ</t>
    </rPh>
    <rPh sb="53" eb="55">
      <t>キサイ</t>
    </rPh>
    <phoneticPr fontId="22"/>
  </si>
  <si>
    <t>④上記にはどれも該当しない（応募要件を満たしておりません）</t>
    <rPh sb="14" eb="16">
      <t>オウボ</t>
    </rPh>
    <rPh sb="16" eb="18">
      <t>ヨウケン</t>
    </rPh>
    <rPh sb="19" eb="20">
      <t>ミ</t>
    </rPh>
    <phoneticPr fontId="1"/>
  </si>
  <si>
    <t>（７）要望書「２（１）応募に至った背景」に挙げられている課題やニーズに対して今回の応募事業の実施にあたっての目標（受益者や関係機関、地域・社会にとってどのような変化や効果、事業を通じて明らかになること等）を記載してください。また、目標達成をどのように確認するのか、を記載してください。（600字以内）</t>
    <rPh sb="3" eb="6">
      <t>ヨウボウショ</t>
    </rPh>
    <rPh sb="14" eb="15">
      <t>イタ</t>
    </rPh>
    <rPh sb="17" eb="19">
      <t>ハイケイ</t>
    </rPh>
    <rPh sb="21" eb="22">
      <t>ア</t>
    </rPh>
    <rPh sb="28" eb="30">
      <t>カダイ</t>
    </rPh>
    <rPh sb="35" eb="36">
      <t>タイ</t>
    </rPh>
    <rPh sb="46" eb="48">
      <t>ジッシ</t>
    </rPh>
    <rPh sb="54" eb="56">
      <t>モクヒョウ</t>
    </rPh>
    <rPh sb="57" eb="60">
      <t>ジュエキシャ</t>
    </rPh>
    <rPh sb="86" eb="88">
      <t>ジギョウ</t>
    </rPh>
    <rPh sb="89" eb="90">
      <t>ツウ</t>
    </rPh>
    <rPh sb="92" eb="93">
      <t>アキ</t>
    </rPh>
    <rPh sb="100" eb="101">
      <t>ナド</t>
    </rPh>
    <rPh sb="103" eb="105">
      <t>キサイ</t>
    </rPh>
    <rPh sb="115" eb="117">
      <t>モクヒョウ</t>
    </rPh>
    <rPh sb="125" eb="127">
      <t>カクニン</t>
    </rPh>
    <rPh sb="146" eb="149">
      <t>ジイナイ</t>
    </rPh>
    <phoneticPr fontId="22"/>
  </si>
  <si>
    <t>連携団体
の担当者</t>
    <rPh sb="0" eb="4">
      <t>レンケイダンタイ</t>
    </rPh>
    <phoneticPr fontId="1"/>
  </si>
  <si>
    <t>団体の設立趣旨（設立の理由や経緯）（100字以内）</t>
    <rPh sb="22" eb="24">
      <t>イナイ</t>
    </rPh>
    <phoneticPr fontId="1"/>
  </si>
  <si>
    <r>
      <t>（８）応募事業の企画にあたって、以下①～③のいずれかを意図した場合は、該当するものを選択してください。複数該当する場合は、最もあてはまるものを選択してください。
 ※</t>
    </r>
    <r>
      <rPr>
        <u/>
        <sz val="10"/>
        <rFont val="メイリオ"/>
        <family val="3"/>
        <charset val="128"/>
      </rPr>
      <t>「４．事業計画」記入欄に下記に該当することがわかるように記載してください。</t>
    </r>
    <rPh sb="8" eb="10">
      <t>キカク</t>
    </rPh>
    <rPh sb="27" eb="29">
      <t>イト</t>
    </rPh>
    <rPh sb="31" eb="33">
      <t>バアイ</t>
    </rPh>
    <rPh sb="35" eb="37">
      <t>ガイトウ</t>
    </rPh>
    <rPh sb="42" eb="44">
      <t>センタク</t>
    </rPh>
    <rPh sb="51" eb="53">
      <t>フクスウ</t>
    </rPh>
    <rPh sb="53" eb="55">
      <t>ガイトウ</t>
    </rPh>
    <rPh sb="57" eb="59">
      <t>バアイ</t>
    </rPh>
    <rPh sb="61" eb="62">
      <t>モット</t>
    </rPh>
    <rPh sb="71" eb="73">
      <t>センタク</t>
    </rPh>
    <rPh sb="91" eb="93">
      <t>キニュウ</t>
    </rPh>
    <rPh sb="93" eb="94">
      <t>ラン</t>
    </rPh>
    <rPh sb="95" eb="96">
      <t>シタ</t>
    </rPh>
    <phoneticPr fontId="1"/>
  </si>
  <si>
    <t>HP、SNSでの発信</t>
    <phoneticPr fontId="1"/>
  </si>
  <si>
    <r>
      <rPr>
        <b/>
        <sz val="10"/>
        <rFont val="メイリオ"/>
        <family val="3"/>
        <charset val="128"/>
      </rPr>
      <t xml:space="preserve">＜助成終了後の展望＞ 
</t>
    </r>
    <r>
      <rPr>
        <sz val="10"/>
        <rFont val="メイリオ"/>
        <family val="3"/>
        <charset val="128"/>
      </rPr>
      <t>応募事業を今後、地域や社会にどのように発展させていくか、「助成終了後の展望」を記載してください。また、「助成終了後の展望」に到達するための方向性を下記選択肢より選び（複数選択可）、具体的な取組みの内容を記載してください。</t>
    </r>
    <rPh sb="12" eb="16">
      <t>オウボジギョウ</t>
    </rPh>
    <phoneticPr fontId="1"/>
  </si>
  <si>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</si>
  <si>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</si>
  <si>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</si>
  <si>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</si>
  <si>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</si>
  <si>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</si>
  <si>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</si>
  <si>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</si>
  <si>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</si>
  <si>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</si>
  <si>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</si>
  <si>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</si>
  <si>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</si>
  <si>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</si>
  <si>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</si>
  <si>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</si>
  <si>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</si>
  <si>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</si>
  <si>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</si>
  <si>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t>Ｄ 収入合計</t>
    <rPh sb="2" eb="4">
      <t>シュウニュウ</t>
    </rPh>
    <rPh sb="4" eb="6">
      <t>ゴウケイ</t>
    </rPh>
    <phoneticPr fontId="1"/>
  </si>
  <si>
    <t>助成金（C-D）</t>
    <rPh sb="0" eb="3">
      <t>ジョセイキン</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</si>
  <si>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
      <rPr>
        <sz val="10"/>
        <rFont val="メイリオ"/>
        <family val="3"/>
        <charset val="128"/>
      </rPr>
      <t xml:space="preserve">
 　※</t>
    </r>
    <r>
      <rPr>
        <u/>
        <sz val="10"/>
        <rFont val="メイリオ"/>
        <family val="3"/>
        <charset val="128"/>
      </rPr>
      <t>３（８）①～③いずれかに該当する場合は、その旨が事業内容で確認できるように記載してください。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rPh sb="109" eb="111">
      <t>ガイトウ</t>
    </rPh>
    <rPh sb="113" eb="115">
      <t>バアイ</t>
    </rPh>
    <rPh sb="119" eb="120">
      <t>ムネ</t>
    </rPh>
    <rPh sb="121" eb="125">
      <t>ジギョウナイヨウ</t>
    </rPh>
    <rPh sb="126" eb="128">
      <t>カクニン</t>
    </rPh>
    <rPh sb="134" eb="136">
      <t>キサイ</t>
    </rPh>
    <phoneticPr fontId="1"/>
  </si>
  <si>
    <t>（２）上記の展望に向けた具体的な取組みの方向性を下記より選択してください（複数選択可）。</t>
    <rPh sb="3" eb="5">
      <t>ジョウキ</t>
    </rPh>
    <rPh sb="6" eb="8">
      <t>テンボウ</t>
    </rPh>
    <rPh sb="9" eb="10">
      <t>ム</t>
    </rPh>
    <rPh sb="12" eb="15">
      <t>グタイテキ</t>
    </rPh>
    <rPh sb="16" eb="18">
      <t>トリクミ</t>
    </rPh>
    <rPh sb="20" eb="23">
      <t>ホウコウセイ</t>
    </rPh>
    <rPh sb="24" eb="26">
      <t>カキ</t>
    </rPh>
    <rPh sb="28" eb="30">
      <t>センタク</t>
    </rPh>
    <rPh sb="37" eb="39">
      <t>フクスウ</t>
    </rPh>
    <rPh sb="39" eb="41">
      <t>センタク</t>
    </rPh>
    <rPh sb="41" eb="42">
      <t>カ</t>
    </rPh>
    <phoneticPr fontId="1"/>
  </si>
  <si>
    <r>
      <rPr>
        <b/>
        <sz val="10"/>
        <rFont val="メイリオ"/>
        <family val="3"/>
        <charset val="128"/>
      </rPr>
      <t xml:space="preserve">＜事業継続体制の計画＞ </t>
    </r>
    <r>
      <rPr>
        <sz val="10"/>
        <rFont val="メイリオ"/>
        <family val="3"/>
        <charset val="128"/>
      </rPr>
      <t xml:space="preserve">
（４）事業継続のための方針を下記より選択してください（複数選択可）。</t>
    </r>
    <rPh sb="1" eb="3">
      <t>ジギョウ</t>
    </rPh>
    <rPh sb="5" eb="7">
      <t>タイセイ</t>
    </rPh>
    <rPh sb="8" eb="10">
      <t>ケイカク</t>
    </rPh>
    <rPh sb="16" eb="18">
      <t>ジギョウ</t>
    </rPh>
    <rPh sb="18" eb="20">
      <t>ケイゾク</t>
    </rPh>
    <rPh sb="24" eb="26">
      <t>ホウシン</t>
    </rPh>
    <rPh sb="27" eb="29">
      <t>カキ</t>
    </rPh>
    <rPh sb="31" eb="33">
      <t>センタク</t>
    </rPh>
    <rPh sb="40" eb="44">
      <t>フクスウセンタク</t>
    </rPh>
    <rPh sb="44" eb="45">
      <t>カ</t>
    </rPh>
    <phoneticPr fontId="1"/>
  </si>
  <si>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（１）①応募事業の柱立て番号、②構成メンバーの名前及び正職員該当の有無、③メンバーの有する経験・専門性④メンバーの役割について記載してください。（650字以内）</t>
    </r>
    <rPh sb="15" eb="17">
      <t>オウボ</t>
    </rPh>
    <rPh sb="38" eb="41">
      <t>セイショクイン</t>
    </rPh>
    <rPh sb="41" eb="43">
      <t>ガイトウ</t>
    </rPh>
    <phoneticPr fontId="1"/>
  </si>
  <si>
    <t>（２）応募事業の普及に向けた取組みを下記より選択してください（複数選択可）。また、応募事業の対象者に事業を普及するための具体的な取組み（広報手段）及び広報の工夫について記載してください。（400字以内）</t>
    <rPh sb="3" eb="5">
      <t>オウボ</t>
    </rPh>
    <rPh sb="5" eb="7">
      <t>ジギョウ</t>
    </rPh>
    <rPh sb="8" eb="10">
      <t>フキュウ</t>
    </rPh>
    <rPh sb="11" eb="12">
      <t>ム</t>
    </rPh>
    <rPh sb="14" eb="15">
      <t>ト</t>
    </rPh>
    <rPh sb="15" eb="16">
      <t>ク</t>
    </rPh>
    <rPh sb="18" eb="20">
      <t>カキ</t>
    </rPh>
    <rPh sb="22" eb="24">
      <t>センタク</t>
    </rPh>
    <rPh sb="41" eb="43">
      <t>オウボ</t>
    </rPh>
    <rPh sb="50" eb="52">
      <t>ジギョウ</t>
    </rPh>
    <rPh sb="53" eb="55">
      <t>フキュウ</t>
    </rPh>
    <rPh sb="60" eb="63">
      <t>グタイテキ</t>
    </rPh>
    <rPh sb="64" eb="65">
      <t>ト</t>
    </rPh>
    <rPh sb="65" eb="66">
      <t>ク</t>
    </rPh>
    <rPh sb="73" eb="74">
      <t>オヨ</t>
    </rPh>
    <rPh sb="75" eb="77">
      <t>コウホウ</t>
    </rPh>
    <rPh sb="78" eb="80">
      <t>クフウ</t>
    </rPh>
    <rPh sb="84" eb="86">
      <t>キサイ</t>
    </rPh>
    <rPh sb="98" eb="100">
      <t>イナイ</t>
    </rPh>
    <phoneticPr fontId="1"/>
  </si>
  <si>
    <t>（３）具体的な取り組み（広報手段）及び広報の工夫（400字以内）</t>
    <rPh sb="3" eb="6">
      <t>グタイテキ</t>
    </rPh>
    <rPh sb="7" eb="8">
      <t>ト</t>
    </rPh>
    <rPh sb="9" eb="10">
      <t>ク</t>
    </rPh>
    <rPh sb="12" eb="16">
      <t>コウホウシュダン</t>
    </rPh>
    <rPh sb="17" eb="18">
      <t>オヨ</t>
    </rPh>
    <rPh sb="19" eb="21">
      <t>コウホウ</t>
    </rPh>
    <rPh sb="22" eb="24">
      <t>クフウ</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</si>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</sst>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40">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sz val="10"/>
      <name val="HG丸ｺﾞｼｯｸM-PRO"/>
      <family val="3"/>
      <charset val="128"/>
      <scheme val="major"/>
    </font>
    <font>
      <b/>
      <sz val="20"/>
      <color theme="1"/>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b/>
      <sz val="20"/>
      <color theme="1"/>
      <name val="游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0"/>
      <color theme="1"/>
      <name val="メイリオ"/>
      <family val="3"/>
      <charset val="128"/>
    </font>
    <font>
      <b/>
      <sz val="11"/>
      <name val="メイリオ"/>
      <family val="3"/>
      <charset val="128"/>
    </font>
    <font>
      <b/>
      <sz val="16"/>
      <color rgb="FFFF0000"/>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sz val="6"/>
      <color theme="1"/>
      <name val="メイリオ"/>
      <family val="3"/>
      <charset val="128"/>
    </font>
    <font>
      <sz val="4.5"/>
      <color theme="1"/>
      <name val="メイリオ"/>
      <family val="3"/>
      <charset val="128"/>
    </font>
    <font>
      <sz val="5"/>
      <color theme="1"/>
      <name val="メイリオ"/>
      <family val="3"/>
      <charset val="128"/>
    </font>
    <font>
      <u/>
      <sz val="11"/>
      <color theme="10"/>
      <name val="メイリオ"/>
      <family val="3"/>
      <charset val="128"/>
    </font>
    <font>
      <sz val="16"/>
      <color theme="1"/>
      <name val="メイリオ"/>
      <family val="3"/>
      <charset val="128"/>
    </font>
    <font>
      <sz val="8"/>
      <color rgb="FFFF0000"/>
      <name val="メイリオ"/>
      <family val="3"/>
      <charset val="128"/>
    </font>
    <font>
      <strike/>
      <sz val="10"/>
      <name val="メイリオ"/>
      <family val="3"/>
      <charset val="128"/>
    </font>
    <font>
      <sz val="12"/>
      <color theme="1"/>
      <name val="メイリオ"/>
      <family val="3"/>
      <charset val="128"/>
    </font>
    <font>
      <u/>
      <sz val="10"/>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b/>
      <sz val="13"/>
      <name val="メイリオ"/>
      <family val="3"/>
      <charset val="128"/>
    </font>
    <font>
      <sz val="6"/>
      <name val="HG丸ｺﾞｼｯｸM-PRO"/>
      <family val="3"/>
      <charset val="128"/>
      <scheme val="major"/>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18"/>
      <color rgb="FFFF0000"/>
      <name val="ＭＳ ゴシック"/>
      <family val="3"/>
      <charset val="128"/>
      <scheme val="minor"/>
    </font>
    <font>
      <sz val="8"/>
      <name val="ＭＳ ゴシック"/>
      <family val="3"/>
      <charset val="128"/>
      <scheme val="minor"/>
    </font>
    <font>
      <b/>
      <sz val="10"/>
      <color rgb="FFFF0000"/>
      <name val="ＭＳ ゴシック"/>
      <family val="3"/>
      <charset val="128"/>
      <scheme val="minor"/>
    </font>
    <font>
      <sz val="8.5"/>
      <name val="メイリオ"/>
      <family val="3"/>
      <charset val="128"/>
    </font>
  </fonts>
  <fills count="14">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s>
  <borders count="2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Down="1">
      <left/>
      <right style="thin">
        <color indexed="64"/>
      </right>
      <top style="thin">
        <color indexed="64"/>
      </top>
      <bottom/>
      <diagonal style="thin">
        <color indexed="64"/>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9">
    <xf numFmtId="0" fontId="0" fillId="0" borderId="0">
      <alignment vertical="center"/>
    </xf>
    <xf numFmtId="0" fontId="11" fillId="0" borderId="0">
      <alignment vertical="center"/>
    </xf>
    <xf numFmtId="0" fontId="11" fillId="0" borderId="0">
      <alignment vertical="center"/>
    </xf>
    <xf numFmtId="38" fontId="35" fillId="0" borderId="0" applyFont="0" applyFill="0" applyBorder="0" applyAlignment="0" applyProtection="0">
      <alignment vertical="center"/>
    </xf>
    <xf numFmtId="0" fontId="71" fillId="0" borderId="0">
      <alignment vertical="center"/>
    </xf>
    <xf numFmtId="0" fontId="75" fillId="0" borderId="0" applyNumberFormat="0" applyFill="0" applyBorder="0" applyAlignment="0" applyProtection="0">
      <alignment vertical="center"/>
    </xf>
    <xf numFmtId="0" fontId="71" fillId="0" borderId="0">
      <alignment vertical="center"/>
    </xf>
    <xf numFmtId="38" fontId="71" fillId="0" borderId="0" applyFont="0" applyFill="0" applyBorder="0" applyAlignment="0" applyProtection="0">
      <alignment vertical="center"/>
    </xf>
    <xf numFmtId="9" fontId="71" fillId="0" borderId="0" applyFont="0" applyFill="0" applyBorder="0" applyAlignment="0" applyProtection="0">
      <alignment vertical="center"/>
    </xf>
  </cellStyleXfs>
  <cellXfs count="1504">
    <xf numFmtId="0" fontId="0" fillId="0" borderId="0" xfId="0">
      <alignment vertical="center"/>
    </xf>
    <xf numFmtId="0" fontId="11" fillId="0" borderId="0" xfId="2">
      <alignment vertical="center"/>
    </xf>
    <xf numFmtId="0" fontId="11" fillId="7" borderId="0" xfId="2" applyFill="1">
      <alignment vertical="center"/>
    </xf>
    <xf numFmtId="0" fontId="11" fillId="8" borderId="0" xfId="2" applyFill="1">
      <alignment vertical="center"/>
    </xf>
    <xf numFmtId="0" fontId="11" fillId="7" borderId="0" xfId="2" applyFill="1" applyProtection="1">
      <alignment vertical="center"/>
      <protection locked="0"/>
    </xf>
    <xf numFmtId="38" fontId="35" fillId="0" borderId="0" xfId="3" applyFont="1" applyBorder="1" applyAlignment="1" applyProtection="1">
      <alignment horizontal="center" vertical="center"/>
    </xf>
    <xf numFmtId="0" fontId="11" fillId="0" borderId="0" xfId="2" applyAlignment="1">
      <alignment horizontal="right" vertical="center"/>
    </xf>
    <xf numFmtId="38" fontId="35" fillId="0" borderId="0" xfId="3" applyFont="1" applyFill="1" applyBorder="1" applyAlignment="1" applyProtection="1">
      <alignment horizontal="center" vertical="center"/>
    </xf>
    <xf numFmtId="0" fontId="11" fillId="0" borderId="0" xfId="2" applyAlignment="1">
      <alignment vertical="center" wrapText="1"/>
    </xf>
    <xf numFmtId="0" fontId="11" fillId="0" borderId="0" xfId="2" applyAlignment="1">
      <alignment horizontal="left" vertical="center"/>
    </xf>
    <xf numFmtId="0" fontId="11" fillId="0" borderId="82" xfId="2" applyBorder="1" applyAlignment="1" applyProtection="1">
      <alignment vertical="center" wrapText="1"/>
      <protection locked="0"/>
    </xf>
    <xf numFmtId="0" fontId="11" fillId="0" borderId="40" xfId="2" applyBorder="1">
      <alignment vertical="center"/>
    </xf>
    <xf numFmtId="0" fontId="11" fillId="0" borderId="32" xfId="2" applyBorder="1" applyAlignment="1" applyProtection="1">
      <alignment vertical="center" wrapText="1"/>
      <protection locked="0"/>
    </xf>
    <xf numFmtId="0" fontId="11" fillId="0" borderId="61" xfId="2" applyBorder="1">
      <alignment vertical="center"/>
    </xf>
    <xf numFmtId="0" fontId="11" fillId="0" borderId="40" xfId="2" applyBorder="1" applyAlignment="1" applyProtection="1">
      <alignment vertical="center" wrapText="1"/>
      <protection locked="0"/>
    </xf>
    <xf numFmtId="0" fontId="11" fillId="0" borderId="56" xfId="2" applyBorder="1" applyAlignment="1">
      <alignment horizontal="center" vertical="center"/>
    </xf>
    <xf numFmtId="0" fontId="11" fillId="0" borderId="14" xfId="2" applyBorder="1">
      <alignment vertical="center"/>
    </xf>
    <xf numFmtId="0" fontId="11" fillId="0" borderId="0" xfId="2" applyAlignment="1" applyProtection="1">
      <alignment vertical="center" shrinkToFit="1"/>
      <protection hidden="1"/>
    </xf>
    <xf numFmtId="0" fontId="11" fillId="0" borderId="20" xfId="2" applyBorder="1">
      <alignment vertical="center"/>
    </xf>
    <xf numFmtId="0" fontId="40" fillId="0" borderId="0" xfId="2" applyFont="1">
      <alignment vertical="center"/>
    </xf>
    <xf numFmtId="0" fontId="41" fillId="7" borderId="0" xfId="2" applyFont="1" applyFill="1">
      <alignment vertical="center"/>
    </xf>
    <xf numFmtId="0" fontId="42" fillId="7" borderId="0" xfId="2" applyFont="1" applyFill="1">
      <alignment vertical="center"/>
    </xf>
    <xf numFmtId="0" fontId="43" fillId="7" borderId="0" xfId="2" applyFont="1" applyFill="1">
      <alignment vertical="center"/>
    </xf>
    <xf numFmtId="0" fontId="44" fillId="7" borderId="0" xfId="2" applyFont="1" applyFill="1">
      <alignment vertical="center"/>
    </xf>
    <xf numFmtId="0" fontId="0" fillId="0" borderId="0" xfId="0" applyAlignment="1">
      <alignment horizontal="left" vertical="center"/>
    </xf>
    <xf numFmtId="0" fontId="53" fillId="0" borderId="0" xfId="0" applyFont="1" applyAlignment="1">
      <alignment horizontal="center" vertical="center"/>
    </xf>
    <xf numFmtId="0" fontId="11" fillId="0" borderId="83" xfId="2" applyBorder="1" applyAlignment="1">
      <alignment horizontal="center" vertical="center"/>
    </xf>
    <xf numFmtId="0" fontId="11" fillId="0" borderId="20" xfId="0" applyFont="1" applyBorder="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1" applyFont="1">
      <alignment vertical="center"/>
    </xf>
    <xf numFmtId="0" fontId="15" fillId="0" borderId="0" xfId="1" applyFont="1" applyAlignment="1">
      <alignment horizontal="left" vertical="top" wrapText="1"/>
    </xf>
    <xf numFmtId="0" fontId="55" fillId="0" borderId="0" xfId="1" applyFont="1">
      <alignment vertical="center"/>
    </xf>
    <xf numFmtId="0" fontId="12" fillId="0" borderId="0" xfId="1" applyFont="1">
      <alignment vertical="center"/>
    </xf>
    <xf numFmtId="0" fontId="32" fillId="0" borderId="0" xfId="1" applyFont="1">
      <alignment vertical="center"/>
    </xf>
    <xf numFmtId="0" fontId="34" fillId="0" borderId="46" xfId="1" applyFont="1" applyBorder="1" applyAlignment="1">
      <alignment horizontal="center" vertical="center"/>
    </xf>
    <xf numFmtId="0" fontId="31" fillId="0" borderId="0" xfId="1" applyFont="1" applyAlignment="1">
      <alignment horizontal="left" vertical="center" wrapText="1"/>
    </xf>
    <xf numFmtId="0" fontId="13" fillId="0" borderId="12" xfId="1" applyFont="1" applyBorder="1">
      <alignment vertical="center"/>
    </xf>
    <xf numFmtId="0" fontId="15" fillId="6" borderId="18" xfId="1" applyFont="1" applyFill="1" applyBorder="1" applyAlignment="1">
      <alignment horizontal="left" vertical="center"/>
    </xf>
    <xf numFmtId="0" fontId="15" fillId="6" borderId="3" xfId="1" applyFont="1" applyFill="1" applyBorder="1" applyAlignment="1">
      <alignment horizontal="left" vertical="center"/>
    </xf>
    <xf numFmtId="0" fontId="15" fillId="6" borderId="4" xfId="1" applyFont="1" applyFill="1" applyBorder="1" applyAlignment="1">
      <alignment horizontal="left" vertical="center"/>
    </xf>
    <xf numFmtId="0" fontId="15" fillId="6" borderId="23" xfId="1" applyFont="1" applyFill="1" applyBorder="1">
      <alignment vertical="center"/>
    </xf>
    <xf numFmtId="0" fontId="15" fillId="6" borderId="24" xfId="1" applyFont="1" applyFill="1" applyBorder="1" applyAlignment="1">
      <alignment horizontal="left" vertical="center"/>
    </xf>
    <xf numFmtId="0" fontId="15" fillId="6" borderId="25" xfId="1" applyFont="1" applyFill="1" applyBorder="1" applyAlignment="1">
      <alignment horizontal="left" vertical="center"/>
    </xf>
    <xf numFmtId="0" fontId="15" fillId="6" borderId="75" xfId="1" applyFont="1" applyFill="1" applyBorder="1" applyAlignment="1">
      <alignment horizontal="justify" vertical="center" wrapText="1"/>
    </xf>
    <xf numFmtId="0" fontId="15" fillId="6" borderId="77" xfId="1" applyFont="1" applyFill="1" applyBorder="1" applyAlignment="1">
      <alignment horizontal="justify" vertical="center" wrapText="1"/>
    </xf>
    <xf numFmtId="0" fontId="15" fillId="6" borderId="73" xfId="1" applyFont="1" applyFill="1" applyBorder="1" applyAlignment="1">
      <alignment horizontal="justify" vertical="center" wrapText="1"/>
    </xf>
    <xf numFmtId="0" fontId="15" fillId="6" borderId="72" xfId="1" applyFont="1" applyFill="1" applyBorder="1" applyAlignment="1">
      <alignment horizontal="justify" vertical="center" wrapText="1"/>
    </xf>
    <xf numFmtId="0" fontId="15" fillId="0" borderId="6" xfId="1" applyFont="1" applyBorder="1" applyAlignment="1">
      <alignment horizontal="left" vertical="center"/>
    </xf>
    <xf numFmtId="177" fontId="15" fillId="0" borderId="0" xfId="1" applyNumberFormat="1" applyFont="1" applyAlignment="1">
      <alignment horizontal="left" vertical="center"/>
    </xf>
    <xf numFmtId="176" fontId="15" fillId="0" borderId="0" xfId="1" applyNumberFormat="1" applyFont="1" applyAlignment="1">
      <alignment horizontal="center" vertical="center"/>
    </xf>
    <xf numFmtId="176" fontId="15" fillId="4" borderId="0" xfId="1" applyNumberFormat="1" applyFont="1" applyFill="1" applyAlignment="1">
      <alignment horizontal="center" vertical="center"/>
    </xf>
    <xf numFmtId="0" fontId="15" fillId="4" borderId="0" xfId="1" applyFont="1" applyFill="1" applyAlignment="1">
      <alignment horizontal="left" vertical="top" wrapText="1"/>
    </xf>
    <xf numFmtId="177" fontId="26" fillId="4" borderId="0" xfId="1" applyNumberFormat="1" applyFont="1" applyFill="1" applyAlignment="1">
      <alignment horizontal="left" vertical="top" wrapText="1"/>
    </xf>
    <xf numFmtId="176" fontId="15" fillId="0" borderId="59" xfId="1" applyNumberFormat="1" applyFont="1" applyBorder="1" applyAlignment="1">
      <alignment horizontal="center" vertical="center"/>
    </xf>
    <xf numFmtId="0" fontId="24" fillId="0" borderId="0" xfId="1" applyFont="1">
      <alignment vertical="center"/>
    </xf>
    <xf numFmtId="176" fontId="24" fillId="0" borderId="0" xfId="1" applyNumberFormat="1" applyFont="1" applyAlignment="1">
      <alignment horizontal="center" vertical="center"/>
    </xf>
    <xf numFmtId="0" fontId="24" fillId="4" borderId="0" xfId="1" applyFont="1" applyFill="1" applyAlignment="1">
      <alignment horizontal="center" vertical="center"/>
    </xf>
    <xf numFmtId="0" fontId="56" fillId="0" borderId="0" xfId="1" applyFont="1" applyAlignment="1">
      <alignment horizontal="left" vertical="center"/>
    </xf>
    <xf numFmtId="0" fontId="24" fillId="0" borderId="0" xfId="1" applyFont="1" applyAlignment="1">
      <alignment horizontal="left" vertical="center"/>
    </xf>
    <xf numFmtId="0" fontId="59" fillId="0" borderId="0" xfId="1" applyFont="1" applyAlignment="1">
      <alignment horizontal="left" vertical="center"/>
    </xf>
    <xf numFmtId="0" fontId="24" fillId="0" borderId="0" xfId="1" applyFont="1" applyAlignment="1">
      <alignment horizontal="center" vertical="center"/>
    </xf>
    <xf numFmtId="0" fontId="60" fillId="0" borderId="14" xfId="1" applyFont="1" applyBorder="1">
      <alignment vertical="center"/>
    </xf>
    <xf numFmtId="0" fontId="29" fillId="0" borderId="14" xfId="1" applyFont="1" applyBorder="1">
      <alignment vertical="center"/>
    </xf>
    <xf numFmtId="0" fontId="16" fillId="0" borderId="0" xfId="1" applyFont="1" applyAlignment="1">
      <alignment horizontal="left" vertical="top" wrapText="1"/>
    </xf>
    <xf numFmtId="0" fontId="56" fillId="0" borderId="0" xfId="1" applyFont="1" applyAlignment="1">
      <alignment vertical="top"/>
    </xf>
    <xf numFmtId="0" fontId="23" fillId="0" borderId="0" xfId="1" applyFont="1" applyAlignment="1">
      <alignment vertical="top"/>
    </xf>
    <xf numFmtId="0" fontId="15" fillId="0" borderId="0" xfId="1" applyFont="1" applyAlignment="1">
      <alignment horizontal="justify" vertical="center" wrapText="1"/>
    </xf>
    <xf numFmtId="176" fontId="15" fillId="0" borderId="0" xfId="1" applyNumberFormat="1" applyFont="1" applyAlignment="1">
      <alignment horizontal="right"/>
    </xf>
    <xf numFmtId="0" fontId="13" fillId="0" borderId="58" xfId="1" applyFont="1" applyBorder="1">
      <alignment vertical="center"/>
    </xf>
    <xf numFmtId="0" fontId="15" fillId="0" borderId="59" xfId="1" applyFont="1" applyBorder="1" applyAlignment="1">
      <alignment horizontal="center" vertical="center"/>
    </xf>
    <xf numFmtId="0" fontId="20" fillId="0" borderId="0" xfId="1" applyFont="1">
      <alignment vertical="center"/>
    </xf>
    <xf numFmtId="178" fontId="14" fillId="0" borderId="46" xfId="1" applyNumberFormat="1" applyFont="1" applyBorder="1">
      <alignment vertical="center"/>
    </xf>
    <xf numFmtId="0" fontId="14" fillId="0" borderId="11" xfId="1" applyFont="1" applyBorder="1" applyAlignment="1">
      <alignment horizontal="left" vertical="center"/>
    </xf>
    <xf numFmtId="0" fontId="7" fillId="0" borderId="0" xfId="0" applyFont="1" applyAlignment="1">
      <alignment vertical="center" shrinkToFit="1"/>
    </xf>
    <xf numFmtId="0" fontId="3" fillId="0" borderId="0" xfId="4" applyFont="1" applyAlignment="1">
      <alignment vertical="center" shrinkToFit="1"/>
    </xf>
    <xf numFmtId="0" fontId="72"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81" fillId="0" borderId="0" xfId="0" applyFont="1">
      <alignment vertical="center"/>
    </xf>
    <xf numFmtId="0" fontId="81" fillId="10" borderId="130" xfId="0" applyFont="1" applyFill="1" applyBorder="1" applyAlignment="1">
      <alignment horizontal="right" vertical="center"/>
    </xf>
    <xf numFmtId="0" fontId="81" fillId="10" borderId="127" xfId="0" applyFont="1" applyFill="1" applyBorder="1">
      <alignment vertical="center"/>
    </xf>
    <xf numFmtId="0" fontId="81" fillId="10" borderId="130" xfId="0" applyFont="1" applyFill="1" applyBorder="1">
      <alignment vertical="center"/>
    </xf>
    <xf numFmtId="0" fontId="81" fillId="2" borderId="127" xfId="0" applyFont="1" applyFill="1" applyBorder="1">
      <alignment vertical="center"/>
    </xf>
    <xf numFmtId="0" fontId="81" fillId="10" borderId="129" xfId="0" applyFont="1" applyFill="1" applyBorder="1">
      <alignment vertical="center"/>
    </xf>
    <xf numFmtId="0" fontId="81" fillId="0" borderId="9" xfId="0" applyFont="1" applyBorder="1">
      <alignment vertical="center"/>
    </xf>
    <xf numFmtId="0" fontId="81" fillId="0" borderId="128" xfId="0" applyFont="1" applyBorder="1">
      <alignment vertical="center"/>
    </xf>
    <xf numFmtId="38" fontId="81" fillId="10" borderId="127"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81" fillId="10" borderId="186" xfId="0" applyFont="1" applyFill="1" applyBorder="1">
      <alignment vertical="center"/>
    </xf>
    <xf numFmtId="0" fontId="81" fillId="10" borderId="185" xfId="0" applyFont="1" applyFill="1" applyBorder="1">
      <alignment vertical="center"/>
    </xf>
    <xf numFmtId="38" fontId="81" fillId="10" borderId="186" xfId="7" applyFont="1" applyFill="1" applyBorder="1">
      <alignment vertical="center"/>
    </xf>
    <xf numFmtId="0" fontId="81" fillId="10" borderId="187" xfId="0" applyFont="1" applyFill="1" applyBorder="1">
      <alignment vertical="center"/>
    </xf>
    <xf numFmtId="0" fontId="2" fillId="0" borderId="1" xfId="0" applyFont="1" applyBorder="1" applyAlignment="1">
      <alignment horizontal="center" vertical="center"/>
    </xf>
    <xf numFmtId="0" fontId="81" fillId="2" borderId="181" xfId="0" applyFont="1" applyFill="1" applyBorder="1" applyProtection="1">
      <alignment vertical="center"/>
      <protection locked="0"/>
    </xf>
    <xf numFmtId="0" fontId="81" fillId="2" borderId="131" xfId="0" applyFont="1" applyFill="1" applyBorder="1" applyProtection="1">
      <alignment vertical="center"/>
      <protection locked="0"/>
    </xf>
    <xf numFmtId="0" fontId="81" fillId="2" borderId="130" xfId="0" applyFont="1" applyFill="1" applyBorder="1" applyProtection="1">
      <alignment vertical="center"/>
      <protection locked="0"/>
    </xf>
    <xf numFmtId="38" fontId="81" fillId="2" borderId="130" xfId="7" applyFont="1" applyFill="1" applyBorder="1" applyProtection="1">
      <alignment vertical="center"/>
      <protection locked="0"/>
    </xf>
    <xf numFmtId="0" fontId="33" fillId="0" borderId="0" xfId="1" applyFont="1" applyAlignment="1">
      <alignment horizontal="left" vertical="distributed" wrapText="1"/>
    </xf>
    <xf numFmtId="0" fontId="15" fillId="12" borderId="167" xfId="1" applyFont="1" applyFill="1" applyBorder="1" applyAlignment="1">
      <alignment horizontal="center" vertical="center"/>
    </xf>
    <xf numFmtId="0" fontId="15" fillId="12" borderId="168" xfId="1" applyFont="1" applyFill="1" applyBorder="1" applyAlignment="1">
      <alignment horizontal="center" vertical="center"/>
    </xf>
    <xf numFmtId="0" fontId="32" fillId="0" borderId="0" xfId="1" applyFont="1" applyAlignment="1">
      <alignment vertical="center" wrapText="1"/>
    </xf>
    <xf numFmtId="0" fontId="15" fillId="5" borderId="0" xfId="1" applyFont="1" applyFill="1" applyAlignment="1">
      <alignment horizontal="center" vertical="center"/>
    </xf>
    <xf numFmtId="176" fontId="15" fillId="0" borderId="0" xfId="1" applyNumberFormat="1" applyFont="1" applyAlignment="1">
      <alignment horizontal="left" vertical="top"/>
    </xf>
    <xf numFmtId="176" fontId="15" fillId="6" borderId="0" xfId="1" applyNumberFormat="1" applyFont="1" applyFill="1" applyAlignment="1">
      <alignment horizontal="center" vertical="center" wrapText="1"/>
    </xf>
    <xf numFmtId="0" fontId="13" fillId="0" borderId="173" xfId="1" applyFont="1" applyBorder="1">
      <alignment vertical="center"/>
    </xf>
    <xf numFmtId="0" fontId="13" fillId="0" borderId="174" xfId="1" applyFont="1" applyBorder="1">
      <alignment vertical="center"/>
    </xf>
    <xf numFmtId="176" fontId="15" fillId="6" borderId="0" xfId="1" applyNumberFormat="1" applyFont="1" applyFill="1" applyAlignment="1">
      <alignment horizontal="center" vertical="center"/>
    </xf>
    <xf numFmtId="176" fontId="15" fillId="4" borderId="0" xfId="1" applyNumberFormat="1" applyFont="1" applyFill="1" applyAlignment="1">
      <alignment horizontal="left" vertical="top"/>
    </xf>
    <xf numFmtId="0" fontId="17" fillId="0" borderId="0" xfId="1" applyFont="1" applyAlignment="1">
      <alignment horizontal="left" vertical="center" wrapText="1"/>
    </xf>
    <xf numFmtId="0" fontId="14" fillId="0" borderId="0" xfId="1" applyFont="1" applyAlignment="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3" xfId="0" applyFont="1" applyFill="1" applyBorder="1" applyProtection="1">
      <alignment vertical="center"/>
      <protection locked="0"/>
    </xf>
    <xf numFmtId="38" fontId="81" fillId="2" borderId="127" xfId="7" applyFont="1" applyFill="1" applyBorder="1" applyProtection="1">
      <alignment vertical="center"/>
      <protection locked="0"/>
    </xf>
    <xf numFmtId="0" fontId="75" fillId="0" borderId="0" xfId="5" applyProtection="1">
      <alignment vertical="center"/>
      <protection locked="0"/>
    </xf>
    <xf numFmtId="0" fontId="84" fillId="2" borderId="189" xfId="1" applyFont="1" applyFill="1" applyBorder="1" applyAlignment="1" applyProtection="1">
      <alignment vertical="top" wrapText="1"/>
      <protection locked="0"/>
    </xf>
    <xf numFmtId="0" fontId="84" fillId="2" borderId="170" xfId="1" applyFont="1" applyFill="1" applyBorder="1" applyAlignment="1" applyProtection="1">
      <alignment vertical="top" wrapText="1"/>
      <protection locked="0"/>
    </xf>
    <xf numFmtId="0" fontId="84" fillId="2" borderId="172" xfId="1" applyFont="1" applyFill="1" applyBorder="1" applyAlignment="1" applyProtection="1">
      <alignment vertical="top" wrapText="1"/>
      <protection locked="0"/>
    </xf>
    <xf numFmtId="0" fontId="84" fillId="2" borderId="176" xfId="1" applyFont="1" applyFill="1" applyBorder="1" applyAlignment="1" applyProtection="1">
      <alignment vertical="top" wrapText="1"/>
      <protection locked="0"/>
    </xf>
    <xf numFmtId="0" fontId="84" fillId="2" borderId="178" xfId="1" applyFont="1" applyFill="1" applyBorder="1" applyAlignment="1" applyProtection="1">
      <alignment vertical="top" wrapText="1"/>
      <protection locked="0"/>
    </xf>
    <xf numFmtId="0" fontId="84" fillId="2" borderId="180" xfId="1" applyFont="1" applyFill="1" applyBorder="1" applyAlignment="1" applyProtection="1">
      <alignment vertical="top" wrapText="1"/>
      <protection locked="0"/>
    </xf>
    <xf numFmtId="0" fontId="84" fillId="2" borderId="197" xfId="1" applyFont="1" applyFill="1" applyBorder="1" applyAlignment="1" applyProtection="1">
      <alignment vertical="top" wrapText="1"/>
      <protection locked="0"/>
    </xf>
    <xf numFmtId="0" fontId="86" fillId="2" borderId="190" xfId="0" applyFont="1" applyFill="1" applyBorder="1" applyAlignment="1" applyProtection="1">
      <alignment vertical="top" wrapText="1"/>
      <protection locked="0"/>
    </xf>
    <xf numFmtId="0" fontId="84" fillId="2" borderId="198" xfId="1" applyFont="1" applyFill="1" applyBorder="1" applyAlignment="1" applyProtection="1">
      <alignment vertical="top" wrapText="1"/>
      <protection locked="0"/>
    </xf>
    <xf numFmtId="0" fontId="2" fillId="2" borderId="157"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72"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84" fillId="2" borderId="213" xfId="1" applyFont="1" applyFill="1" applyBorder="1" applyAlignment="1" applyProtection="1">
      <alignment vertical="top" wrapText="1"/>
      <protection locked="0"/>
    </xf>
    <xf numFmtId="182" fontId="15" fillId="0" borderId="0" xfId="1" applyNumberFormat="1" applyFont="1" applyAlignment="1">
      <alignment horizontal="left" vertical="top"/>
    </xf>
    <xf numFmtId="176" fontId="13" fillId="0" borderId="0" xfId="1" applyNumberFormat="1" applyFont="1">
      <alignment vertical="center"/>
    </xf>
    <xf numFmtId="177" fontId="13" fillId="0" borderId="0" xfId="1" applyNumberFormat="1" applyFont="1">
      <alignment vertical="center"/>
    </xf>
    <xf numFmtId="38" fontId="13" fillId="0" borderId="0" xfId="7" applyFont="1" applyProtection="1">
      <alignment vertical="center"/>
    </xf>
    <xf numFmtId="0" fontId="72"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22" xfId="0" applyFont="1" applyFill="1" applyBorder="1" applyAlignment="1" applyProtection="1">
      <alignment horizontal="center" vertical="center"/>
      <protection locked="0"/>
    </xf>
    <xf numFmtId="0" fontId="2" fillId="0" borderId="51" xfId="0" applyFont="1" applyBorder="1">
      <alignment vertical="center"/>
    </xf>
    <xf numFmtId="0" fontId="81" fillId="2" borderId="13" xfId="0" applyFont="1" applyFill="1" applyBorder="1" applyProtection="1">
      <alignment vertical="center"/>
      <protection locked="0"/>
    </xf>
    <xf numFmtId="0" fontId="81" fillId="10" borderId="185" xfId="0" applyFont="1" applyFill="1" applyBorder="1" applyAlignment="1">
      <alignment horizontal="right" vertical="center"/>
    </xf>
    <xf numFmtId="0" fontId="81" fillId="2" borderId="185" xfId="0" applyFont="1" applyFill="1" applyBorder="1" applyProtection="1">
      <alignment vertical="center"/>
      <protection locked="0"/>
    </xf>
    <xf numFmtId="38" fontId="81" fillId="2" borderId="185" xfId="7" applyFont="1" applyFill="1" applyBorder="1" applyProtection="1">
      <alignment vertical="center"/>
      <protection locked="0"/>
    </xf>
    <xf numFmtId="38" fontId="81" fillId="2" borderId="186" xfId="7" applyFont="1" applyFill="1" applyBorder="1" applyProtection="1">
      <alignment vertical="center"/>
      <protection locked="0"/>
    </xf>
    <xf numFmtId="0" fontId="81" fillId="0" borderId="0" xfId="0" applyFont="1" applyAlignment="1">
      <alignment horizontal="left" vertical="center"/>
    </xf>
    <xf numFmtId="0" fontId="81" fillId="2" borderId="130" xfId="0" applyFont="1" applyFill="1" applyBorder="1" applyAlignment="1" applyProtection="1">
      <alignment horizontal="left" vertical="center"/>
      <protection locked="0"/>
    </xf>
    <xf numFmtId="0" fontId="81" fillId="2" borderId="185" xfId="0" applyFont="1" applyFill="1" applyBorder="1" applyAlignment="1" applyProtection="1">
      <alignment horizontal="left" vertical="center"/>
      <protection locked="0"/>
    </xf>
    <xf numFmtId="0" fontId="15" fillId="6" borderId="120" xfId="1" applyFont="1" applyFill="1" applyBorder="1" applyAlignment="1">
      <alignment horizontal="left" vertical="center"/>
    </xf>
    <xf numFmtId="183" fontId="92" fillId="6" borderId="77" xfId="8" applyNumberFormat="1" applyFont="1" applyFill="1" applyBorder="1" applyAlignment="1" applyProtection="1">
      <alignment vertical="center" wrapText="1"/>
    </xf>
    <xf numFmtId="0" fontId="15" fillId="6" borderId="224" xfId="1" applyFont="1" applyFill="1" applyBorder="1" applyAlignment="1">
      <alignment horizontal="left" vertical="center"/>
    </xf>
    <xf numFmtId="0" fontId="9" fillId="0" borderId="45"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108" fillId="0" borderId="0" xfId="0" applyFont="1" applyAlignment="1">
      <alignment vertical="center" shrinkToFit="1"/>
    </xf>
    <xf numFmtId="0" fontId="110" fillId="0" borderId="0" xfId="0" applyFont="1" applyAlignment="1">
      <alignment horizontal="center" vertical="center" shrinkToFit="1"/>
    </xf>
    <xf numFmtId="0" fontId="90" fillId="0" borderId="0" xfId="0" applyFont="1" applyAlignment="1">
      <alignment vertical="center" shrinkToFit="1"/>
    </xf>
    <xf numFmtId="0" fontId="114" fillId="0" borderId="0" xfId="0" applyFont="1" applyAlignment="1">
      <alignment vertical="center" shrinkToFit="1"/>
    </xf>
    <xf numFmtId="0" fontId="115" fillId="0" borderId="0" xfId="0" applyFont="1" applyAlignment="1">
      <alignment vertical="center" shrinkToFit="1"/>
    </xf>
    <xf numFmtId="0" fontId="115" fillId="0" borderId="0" xfId="0" applyFont="1">
      <alignment vertical="center"/>
    </xf>
    <xf numFmtId="0" fontId="90" fillId="0" borderId="0" xfId="4" applyFont="1" applyAlignment="1">
      <alignment shrinkToFit="1"/>
    </xf>
    <xf numFmtId="179" fontId="108" fillId="0" borderId="0" xfId="4" applyNumberFormat="1" applyFont="1" applyAlignment="1">
      <alignment horizontal="center" vertical="center" shrinkToFit="1"/>
    </xf>
    <xf numFmtId="0" fontId="8" fillId="0" borderId="0" xfId="0" applyFont="1" applyAlignment="1">
      <alignment horizontal="justify" vertical="center"/>
    </xf>
    <xf numFmtId="0" fontId="88" fillId="0" borderId="3" xfId="0" applyFont="1" applyBorder="1" applyAlignment="1">
      <alignment vertical="center" shrinkToFit="1"/>
    </xf>
    <xf numFmtId="0" fontId="114" fillId="0" borderId="4" xfId="0" applyFont="1" applyBorder="1" applyAlignment="1">
      <alignment vertical="center" shrinkToFit="1"/>
    </xf>
    <xf numFmtId="0" fontId="108" fillId="0" borderId="0" xfId="4" applyFont="1" applyAlignment="1">
      <alignment horizontal="left" vertical="center" shrinkToFit="1"/>
    </xf>
    <xf numFmtId="0" fontId="108" fillId="0" borderId="0" xfId="4" applyFont="1" applyAlignment="1">
      <alignment vertical="center" shrinkToFit="1"/>
    </xf>
    <xf numFmtId="0" fontId="106" fillId="0" borderId="0" xfId="4" applyFont="1" applyAlignment="1">
      <alignment vertical="center" shrinkToFit="1"/>
    </xf>
    <xf numFmtId="0" fontId="90" fillId="0" borderId="0" xfId="4" applyFont="1" applyAlignment="1">
      <alignment vertical="center" shrinkToFit="1"/>
    </xf>
    <xf numFmtId="0" fontId="114" fillId="0" borderId="0" xfId="4" applyFont="1" applyAlignment="1">
      <alignment horizontal="left" vertical="center" wrapText="1" shrinkToFit="1"/>
    </xf>
    <xf numFmtId="0" fontId="108" fillId="0" borderId="0" xfId="0" applyFont="1" applyAlignment="1">
      <alignment horizontal="left" vertical="center" wrapText="1" shrinkToFit="1"/>
    </xf>
    <xf numFmtId="0" fontId="108" fillId="0" borderId="0" xfId="4" applyFont="1" applyAlignment="1">
      <alignment horizontal="left" vertical="center"/>
    </xf>
    <xf numFmtId="0" fontId="123" fillId="0" borderId="0" xfId="4" applyFont="1" applyAlignment="1">
      <alignment horizontal="left" vertical="center"/>
    </xf>
    <xf numFmtId="0" fontId="90" fillId="0" borderId="0" xfId="4" applyFont="1">
      <alignment vertical="center"/>
    </xf>
    <xf numFmtId="0" fontId="108" fillId="0" borderId="0" xfId="4" applyFont="1">
      <alignment vertical="center"/>
    </xf>
    <xf numFmtId="0" fontId="123" fillId="0" borderId="0" xfId="0" applyFont="1" applyAlignment="1">
      <alignment horizontal="left" vertical="center"/>
    </xf>
    <xf numFmtId="0" fontId="108" fillId="0" borderId="0" xfId="4" applyFont="1" applyAlignment="1">
      <alignment horizontal="left" vertical="center" wrapText="1" shrinkToFit="1"/>
    </xf>
    <xf numFmtId="0" fontId="108" fillId="0" borderId="0" xfId="4" applyFont="1" applyAlignment="1">
      <alignment horizontal="center" vertical="center" wrapText="1" shrinkToFit="1"/>
    </xf>
    <xf numFmtId="0" fontId="125" fillId="0" borderId="0" xfId="4" applyFont="1">
      <alignment vertical="center"/>
    </xf>
    <xf numFmtId="0" fontId="125" fillId="0" borderId="0" xfId="0" applyFont="1">
      <alignment vertical="center"/>
    </xf>
    <xf numFmtId="0" fontId="108" fillId="0" borderId="0" xfId="4" applyFont="1" applyAlignment="1">
      <alignment horizontal="center" shrinkToFit="1"/>
    </xf>
    <xf numFmtId="0" fontId="90" fillId="0" borderId="0" xfId="4" applyFont="1" applyAlignment="1">
      <alignment horizontal="center" shrinkToFit="1"/>
    </xf>
    <xf numFmtId="0" fontId="108" fillId="0" borderId="0" xfId="4" applyFont="1" applyAlignment="1">
      <alignment horizontal="left" vertical="top" shrinkToFit="1"/>
    </xf>
    <xf numFmtId="0" fontId="125" fillId="0" borderId="0" xfId="0" applyFont="1" applyAlignment="1">
      <alignment horizontal="left" vertical="center"/>
    </xf>
    <xf numFmtId="0" fontId="114" fillId="0" borderId="0" xfId="4" applyFont="1" applyAlignment="1">
      <alignment horizontal="left" vertical="center" shrinkToFit="1"/>
    </xf>
    <xf numFmtId="0" fontId="90" fillId="0" borderId="0" xfId="0" applyFont="1" applyAlignment="1">
      <alignment shrinkToFit="1"/>
    </xf>
    <xf numFmtId="0" fontId="114" fillId="0" borderId="0" xfId="4" quotePrefix="1" applyFont="1" applyAlignment="1">
      <alignment horizontal="left" vertical="center" shrinkToFit="1"/>
    </xf>
    <xf numFmtId="0" fontId="108" fillId="0" borderId="0" xfId="0" applyFont="1" applyAlignment="1">
      <alignment vertical="top" shrinkToFit="1"/>
    </xf>
    <xf numFmtId="0" fontId="108" fillId="4" borderId="0" xfId="4" applyFont="1" applyFill="1" applyAlignment="1">
      <alignment horizontal="left" vertical="center" shrinkToFit="1"/>
    </xf>
    <xf numFmtId="0" fontId="123" fillId="0" borderId="0" xfId="0" applyFont="1" applyAlignment="1">
      <alignment vertical="center" shrinkToFit="1"/>
    </xf>
    <xf numFmtId="0" fontId="114" fillId="0" borderId="0" xfId="4" applyFont="1" applyAlignment="1">
      <alignment vertical="center" shrinkToFit="1"/>
    </xf>
    <xf numFmtId="0" fontId="90" fillId="0" borderId="0" xfId="4" applyFont="1" applyAlignment="1">
      <alignment horizontal="left" vertical="center" wrapText="1" shrinkToFit="1"/>
    </xf>
    <xf numFmtId="0" fontId="110" fillId="0" borderId="0" xfId="0" applyFont="1">
      <alignment vertical="center"/>
    </xf>
    <xf numFmtId="0" fontId="110" fillId="0" borderId="0" xfId="0" applyFont="1" applyAlignment="1">
      <alignment vertical="center" shrinkToFit="1"/>
    </xf>
    <xf numFmtId="181" fontId="108" fillId="0" borderId="0" xfId="0" applyNumberFormat="1" applyFont="1" applyAlignment="1">
      <alignment vertical="center" shrinkToFit="1"/>
    </xf>
    <xf numFmtId="14" fontId="108" fillId="0" borderId="0" xfId="0" applyNumberFormat="1" applyFont="1" applyAlignment="1">
      <alignment vertical="center" shrinkToFit="1"/>
    </xf>
    <xf numFmtId="0" fontId="90" fillId="0" borderId="0" xfId="0" quotePrefix="1" applyFont="1" applyAlignment="1">
      <alignment vertical="center" shrinkToFit="1"/>
    </xf>
    <xf numFmtId="0" fontId="128" fillId="0" borderId="0" xfId="4" applyFont="1" applyAlignment="1">
      <alignment vertical="center" shrinkToFit="1"/>
    </xf>
    <xf numFmtId="0" fontId="108" fillId="4" borderId="4" xfId="4" applyFont="1" applyFill="1" applyBorder="1" applyAlignment="1">
      <alignment vertical="center" wrapText="1" shrinkToFit="1"/>
    </xf>
    <xf numFmtId="0" fontId="108" fillId="4" borderId="0" xfId="0" applyFont="1" applyFill="1" applyAlignment="1">
      <alignment vertical="center" shrinkToFit="1"/>
    </xf>
    <xf numFmtId="0" fontId="108" fillId="4" borderId="24" xfId="0" applyFont="1" applyFill="1" applyBorder="1" applyAlignment="1">
      <alignment horizontal="center" vertical="center" wrapText="1" shrinkToFit="1"/>
    </xf>
    <xf numFmtId="0" fontId="108" fillId="4" borderId="3" xfId="0" applyFont="1" applyFill="1" applyBorder="1" applyAlignment="1">
      <alignment horizontal="center" vertical="center" wrapText="1" shrinkToFit="1"/>
    </xf>
    <xf numFmtId="0" fontId="108" fillId="4" borderId="24" xfId="4" applyFont="1" applyFill="1" applyBorder="1" applyAlignment="1">
      <alignment horizontal="center" vertical="center" shrinkToFit="1"/>
    </xf>
    <xf numFmtId="0" fontId="125" fillId="4" borderId="24" xfId="0" applyFont="1" applyFill="1" applyBorder="1" applyAlignment="1">
      <alignment horizontal="center" vertical="center"/>
    </xf>
    <xf numFmtId="0" fontId="125" fillId="4" borderId="3" xfId="0" applyFont="1" applyFill="1" applyBorder="1" applyAlignment="1">
      <alignment horizontal="center" vertical="center"/>
    </xf>
    <xf numFmtId="0" fontId="110" fillId="0" borderId="0" xfId="0" applyFont="1" applyAlignment="1">
      <alignment vertical="center" wrapText="1"/>
    </xf>
    <xf numFmtId="0" fontId="88" fillId="4" borderId="4" xfId="4" applyFont="1" applyFill="1" applyBorder="1" applyAlignment="1">
      <alignment vertical="center" shrinkToFit="1"/>
    </xf>
    <xf numFmtId="0" fontId="72" fillId="0" borderId="0" xfId="4" applyFont="1" applyAlignment="1">
      <alignment horizontal="center" vertical="center" wrapText="1" shrinkToFit="1"/>
    </xf>
    <xf numFmtId="0" fontId="115" fillId="0" borderId="0" xfId="4" applyFont="1" applyBorder="1" applyAlignment="1">
      <alignment horizontal="left" vertical="center" wrapText="1" shrinkToFit="1"/>
    </xf>
    <xf numFmtId="0" fontId="115" fillId="0" borderId="24" xfId="4" applyFont="1" applyBorder="1" applyAlignment="1">
      <alignment horizontal="left" vertical="center" wrapText="1" shrinkToFit="1"/>
    </xf>
    <xf numFmtId="0" fontId="110" fillId="0" borderId="0" xfId="0" applyFont="1" applyAlignment="1">
      <alignment shrinkToFit="1"/>
    </xf>
    <xf numFmtId="0" fontId="110" fillId="0" borderId="0" xfId="0" applyFont="1" applyAlignment="1"/>
    <xf numFmtId="0" fontId="108" fillId="4" borderId="0" xfId="4" applyFont="1" applyFill="1" applyBorder="1" applyAlignment="1">
      <alignment horizontal="center" vertical="center" shrinkToFit="1"/>
    </xf>
    <xf numFmtId="0" fontId="125" fillId="4" borderId="0" xfId="0" applyFont="1" applyFill="1" applyBorder="1" applyAlignment="1">
      <alignment horizontal="center" vertical="center"/>
    </xf>
    <xf numFmtId="0" fontId="108" fillId="4" borderId="0" xfId="0" applyFont="1" applyFill="1" applyBorder="1" applyAlignment="1">
      <alignment horizontal="center" vertical="center" wrapText="1" shrinkToFit="1"/>
    </xf>
    <xf numFmtId="0" fontId="108" fillId="0" borderId="0" xfId="0" applyFont="1" applyBorder="1" applyAlignment="1">
      <alignment vertical="center" shrinkToFit="1"/>
    </xf>
    <xf numFmtId="0" fontId="108" fillId="4" borderId="0" xfId="0" applyFont="1" applyFill="1" applyBorder="1" applyAlignment="1">
      <alignment vertical="center" shrinkToFit="1"/>
    </xf>
    <xf numFmtId="0" fontId="81" fillId="0" borderId="0" xfId="0" applyFont="1" applyFill="1" applyBorder="1" applyProtection="1">
      <alignment vertical="center"/>
      <protection locked="0"/>
    </xf>
    <xf numFmtId="0" fontId="114" fillId="0" borderId="34" xfId="4" applyFont="1" applyBorder="1" applyAlignment="1">
      <alignment horizontal="left" vertical="center" wrapText="1" shrinkToFit="1"/>
    </xf>
    <xf numFmtId="0" fontId="108" fillId="0" borderId="0" xfId="0" applyFont="1" applyAlignment="1">
      <alignment horizontal="center" vertical="center" shrinkToFit="1"/>
    </xf>
    <xf numFmtId="0" fontId="108" fillId="0" borderId="3" xfId="4" applyFont="1" applyBorder="1" applyAlignment="1">
      <alignment horizontal="left" vertical="center" shrinkToFit="1"/>
    </xf>
    <xf numFmtId="0" fontId="108" fillId="0" borderId="4" xfId="4" applyFont="1" applyBorder="1" applyAlignment="1">
      <alignment horizontal="left" vertical="center" shrinkToFit="1"/>
    </xf>
    <xf numFmtId="0" fontId="108" fillId="0" borderId="2" xfId="4" applyFont="1" applyBorder="1" applyAlignment="1">
      <alignment horizontal="center" vertical="center" shrinkToFit="1"/>
    </xf>
    <xf numFmtId="0" fontId="108" fillId="0" borderId="3" xfId="4" applyFont="1" applyBorder="1" applyAlignment="1">
      <alignment horizontal="center" vertical="center" shrinkToFit="1"/>
    </xf>
    <xf numFmtId="0" fontId="119" fillId="0" borderId="0" xfId="5" applyFont="1" applyFill="1" applyBorder="1" applyAlignment="1" applyProtection="1">
      <alignment horizontal="left" vertical="center" shrinkToFit="1"/>
    </xf>
    <xf numFmtId="0" fontId="108" fillId="0" borderId="0" xfId="0" applyFont="1" applyAlignment="1">
      <alignment horizontal="left" vertical="center" shrinkToFit="1"/>
    </xf>
    <xf numFmtId="0" fontId="108" fillId="0" borderId="0" xfId="4" applyFont="1" applyAlignment="1">
      <alignment horizontal="left" vertical="top" wrapText="1" shrinkToFit="1"/>
    </xf>
    <xf numFmtId="0" fontId="108" fillId="0" borderId="24" xfId="4" applyFont="1" applyBorder="1" applyAlignment="1">
      <alignment horizontal="center" vertical="center" shrinkToFit="1"/>
    </xf>
    <xf numFmtId="0" fontId="108" fillId="0" borderId="0" xfId="4" applyFont="1" applyAlignment="1">
      <alignment horizontal="center" vertical="center" shrinkToFit="1"/>
    </xf>
    <xf numFmtId="0" fontId="108" fillId="0" borderId="2" xfId="4" applyFont="1" applyBorder="1" applyAlignment="1">
      <alignment horizontal="left" vertical="center" shrinkToFit="1"/>
    </xf>
    <xf numFmtId="0" fontId="115" fillId="0" borderId="0" xfId="4" applyFont="1" applyAlignment="1">
      <alignment horizontal="left" vertical="center" wrapText="1" shrinkToFit="1"/>
    </xf>
    <xf numFmtId="0" fontId="88" fillId="4" borderId="4" xfId="4" applyFont="1" applyFill="1" applyBorder="1" applyAlignment="1">
      <alignment horizontal="center" vertical="center" wrapText="1" shrinkToFit="1"/>
    </xf>
    <xf numFmtId="0" fontId="108" fillId="4" borderId="3" xfId="4" applyFont="1" applyFill="1" applyBorder="1" applyAlignment="1">
      <alignment horizontal="center" vertical="center" shrinkToFit="1"/>
    </xf>
    <xf numFmtId="0" fontId="108" fillId="0" borderId="0" xfId="0" applyFont="1" applyAlignment="1">
      <alignment horizontal="left" vertical="center" wrapText="1"/>
    </xf>
    <xf numFmtId="0" fontId="108" fillId="0" borderId="0" xfId="4" applyFont="1" applyBorder="1" applyAlignment="1">
      <alignment horizontal="center" vertical="center" shrinkToFit="1"/>
    </xf>
    <xf numFmtId="0" fontId="3" fillId="0" borderId="0" xfId="0" applyFont="1" applyAlignment="1">
      <alignment vertical="center" shrinkToFit="1"/>
    </xf>
    <xf numFmtId="0" fontId="88" fillId="0" borderId="4" xfId="0" applyFont="1" applyBorder="1" applyAlignment="1">
      <alignment vertical="center" shrinkToFit="1"/>
    </xf>
    <xf numFmtId="0" fontId="88" fillId="0" borderId="20" xfId="4" applyFont="1" applyFill="1" applyBorder="1" applyAlignment="1">
      <alignment vertical="center" shrinkToFit="1"/>
    </xf>
    <xf numFmtId="0" fontId="88" fillId="0" borderId="4" xfId="4" applyFont="1" applyFill="1" applyBorder="1" applyAlignment="1">
      <alignment horizontal="left" vertical="center" shrinkToFit="1"/>
    </xf>
    <xf numFmtId="0" fontId="106" fillId="4" borderId="0" xfId="4" applyFont="1" applyFill="1" applyAlignment="1">
      <alignment vertical="center" shrinkToFit="1"/>
    </xf>
    <xf numFmtId="0" fontId="108" fillId="0" borderId="0" xfId="0" applyFont="1" applyFill="1" applyBorder="1" applyAlignment="1">
      <alignment vertical="center" shrinkToFit="1"/>
    </xf>
    <xf numFmtId="0" fontId="108" fillId="0" borderId="0" xfId="4" applyFont="1" applyFill="1" applyBorder="1" applyAlignment="1">
      <alignment vertical="center" shrinkToFit="1"/>
    </xf>
    <xf numFmtId="0" fontId="114" fillId="0" borderId="0" xfId="4" applyFont="1" applyFill="1" applyBorder="1" applyAlignment="1">
      <alignment horizontal="left" vertical="center" shrinkToFit="1"/>
    </xf>
    <xf numFmtId="0" fontId="90" fillId="0" borderId="0" xfId="0" applyFont="1" applyFill="1" applyBorder="1" applyAlignment="1">
      <alignment vertical="center" shrinkToFit="1"/>
    </xf>
    <xf numFmtId="0" fontId="108" fillId="0" borderId="0" xfId="4" applyFont="1" applyFill="1" applyBorder="1" applyAlignment="1">
      <alignment horizontal="left" vertical="center" wrapText="1" shrinkToFit="1"/>
    </xf>
    <xf numFmtId="0" fontId="0" fillId="0" borderId="0" xfId="0" applyAlignment="1">
      <alignment horizontal="center" vertical="center"/>
    </xf>
    <xf numFmtId="0" fontId="0" fillId="0" borderId="1" xfId="0" applyBorder="1" applyAlignment="1">
      <alignment horizontal="center" vertical="center"/>
    </xf>
    <xf numFmtId="0" fontId="9" fillId="0" borderId="234" xfId="0" applyFont="1" applyBorder="1" applyAlignment="1" applyProtection="1">
      <alignment horizontal="center" vertical="center" wrapText="1"/>
      <protection locked="0"/>
    </xf>
    <xf numFmtId="0" fontId="81" fillId="0" borderId="0" xfId="0" applyFont="1" applyAlignment="1">
      <alignment horizontal="center" vertical="center"/>
    </xf>
    <xf numFmtId="0" fontId="121" fillId="0" borderId="34" xfId="4" applyFont="1" applyBorder="1" applyAlignment="1">
      <alignment horizontal="left" vertical="center" wrapText="1" shrinkToFit="1"/>
    </xf>
    <xf numFmtId="0" fontId="114" fillId="0" borderId="34" xfId="4" applyFont="1" applyBorder="1" applyAlignment="1">
      <alignment vertical="center" wrapText="1" shrinkToFit="1"/>
    </xf>
    <xf numFmtId="0" fontId="81" fillId="10" borderId="130"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88" fillId="0" borderId="3" xfId="0" applyFont="1" applyFill="1" applyBorder="1" applyAlignment="1" applyProtection="1">
      <alignment vertical="center" shrinkToFit="1"/>
    </xf>
    <xf numFmtId="0" fontId="88" fillId="0" borderId="4" xfId="0" applyFont="1" applyFill="1" applyBorder="1" applyAlignment="1" applyProtection="1">
      <alignment vertical="center" shrinkToFit="1"/>
    </xf>
    <xf numFmtId="0" fontId="108" fillId="0" borderId="0" xfId="0" applyFont="1" applyAlignment="1" applyProtection="1">
      <alignment vertical="center" shrinkToFit="1"/>
    </xf>
    <xf numFmtId="0" fontId="90" fillId="0" borderId="0" xfId="4" applyFont="1" applyFill="1" applyBorder="1" applyAlignment="1" applyProtection="1">
      <alignment vertical="top" wrapText="1" shrinkToFit="1"/>
    </xf>
    <xf numFmtId="0" fontId="108" fillId="0" borderId="0" xfId="0" applyFont="1" applyAlignment="1" applyProtection="1">
      <alignment horizontal="center" vertical="center" shrinkToFit="1"/>
    </xf>
    <xf numFmtId="0" fontId="125" fillId="0" borderId="0" xfId="0" applyFont="1" applyProtection="1">
      <alignment vertical="center"/>
    </xf>
    <xf numFmtId="0" fontId="108" fillId="0" borderId="0" xfId="0" applyFont="1" applyAlignment="1" applyProtection="1">
      <alignment horizontal="left" vertical="center" shrinkToFit="1"/>
    </xf>
    <xf numFmtId="0" fontId="88" fillId="0" borderId="0" xfId="4" applyFont="1" applyFill="1" applyBorder="1" applyAlignment="1" applyProtection="1">
      <alignment vertical="center" wrapText="1" shrinkToFit="1"/>
    </xf>
    <xf numFmtId="0" fontId="81" fillId="0" borderId="132" xfId="0" applyFont="1" applyBorder="1" applyProtection="1">
      <alignment vertical="center"/>
    </xf>
    <xf numFmtId="0" fontId="81" fillId="0" borderId="133" xfId="0" applyFont="1" applyBorder="1" applyProtection="1">
      <alignment vertical="center"/>
    </xf>
    <xf numFmtId="0" fontId="81" fillId="0" borderId="134" xfId="0" applyFont="1" applyBorder="1" applyAlignment="1" applyProtection="1">
      <alignment horizontal="left" vertical="center"/>
    </xf>
    <xf numFmtId="0" fontId="81" fillId="0" borderId="134" xfId="0" applyFont="1" applyBorder="1" applyProtection="1">
      <alignment vertical="center"/>
    </xf>
    <xf numFmtId="0" fontId="137" fillId="0" borderId="230" xfId="0" applyFont="1" applyBorder="1" applyAlignment="1" applyProtection="1">
      <alignment vertical="center" wrapText="1"/>
    </xf>
    <xf numFmtId="0" fontId="137" fillId="0" borderId="230" xfId="0" applyFont="1" applyBorder="1" applyAlignment="1" applyProtection="1">
      <alignment horizontal="left" vertical="center" wrapText="1"/>
    </xf>
    <xf numFmtId="0" fontId="81" fillId="0" borderId="182" xfId="0" applyFont="1" applyBorder="1" applyProtection="1">
      <alignment vertical="center"/>
    </xf>
    <xf numFmtId="0" fontId="81" fillId="0" borderId="128" xfId="0" applyFont="1" applyBorder="1" applyProtection="1">
      <alignment vertical="center"/>
    </xf>
    <xf numFmtId="0" fontId="81" fillId="0" borderId="183" xfId="0" applyFont="1" applyBorder="1" applyProtection="1">
      <alignment vertical="center"/>
    </xf>
    <xf numFmtId="0" fontId="10" fillId="0" borderId="0" xfId="0" applyFont="1" applyProtection="1">
      <alignment vertical="center"/>
    </xf>
    <xf numFmtId="0" fontId="10"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10" fillId="0" borderId="9" xfId="0" applyFont="1" applyBorder="1" applyProtection="1">
      <alignment vertical="center"/>
    </xf>
    <xf numFmtId="0" fontId="10" fillId="3" borderId="0" xfId="0" applyFont="1" applyFill="1" applyProtection="1">
      <alignment vertical="center"/>
    </xf>
    <xf numFmtId="0" fontId="8" fillId="0" borderId="0" xfId="0" applyFont="1" applyAlignment="1" applyProtection="1">
      <alignment vertical="center" wrapText="1"/>
    </xf>
    <xf numFmtId="0" fontId="10" fillId="0" borderId="14" xfId="0" applyFont="1" applyBorder="1" applyProtection="1">
      <alignment vertical="center"/>
    </xf>
    <xf numFmtId="0" fontId="10" fillId="0" borderId="12" xfId="0" applyFont="1" applyBorder="1" applyProtection="1">
      <alignment vertical="center"/>
    </xf>
    <xf numFmtId="0" fontId="10" fillId="0" borderId="9" xfId="0" applyFont="1" applyBorder="1" applyAlignment="1" applyProtection="1">
      <alignment horizontal="left" vertical="center"/>
    </xf>
    <xf numFmtId="0" fontId="10" fillId="0" borderId="38"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44" xfId="0" applyFont="1" applyBorder="1" applyProtection="1">
      <alignment vertical="center"/>
    </xf>
    <xf numFmtId="0" fontId="10" fillId="0" borderId="38" xfId="0" applyFont="1" applyBorder="1" applyProtection="1">
      <alignment vertical="center"/>
    </xf>
    <xf numFmtId="0" fontId="9" fillId="0" borderId="44" xfId="0" applyFont="1" applyBorder="1" applyAlignment="1" applyProtection="1">
      <alignment vertical="center" wrapText="1"/>
    </xf>
    <xf numFmtId="0" fontId="0" fillId="0" borderId="43" xfId="0"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horizontal="left" vertical="center" wrapText="1"/>
    </xf>
    <xf numFmtId="0" fontId="10" fillId="0" borderId="24" xfId="0" applyFont="1" applyBorder="1" applyProtection="1">
      <alignment vertical="center"/>
    </xf>
    <xf numFmtId="0" fontId="10" fillId="0" borderId="0" xfId="0" applyFont="1" applyAlignment="1" applyProtection="1">
      <alignment horizontal="left" vertical="center"/>
    </xf>
    <xf numFmtId="0" fontId="10"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1" xfId="0" applyFont="1" applyBorder="1" applyAlignment="1" applyProtection="1">
      <alignment horizontal="center" vertical="center" wrapText="1"/>
    </xf>
    <xf numFmtId="0" fontId="7" fillId="0" borderId="0" xfId="0" applyFont="1" applyAlignment="1" applyProtection="1">
      <alignment vertical="center" shrinkToFit="1"/>
    </xf>
    <xf numFmtId="0" fontId="108" fillId="4" borderId="27" xfId="4" applyFont="1" applyFill="1" applyBorder="1" applyAlignment="1">
      <alignment vertical="center" wrapText="1" shrinkToFit="1"/>
    </xf>
    <xf numFmtId="0" fontId="0" fillId="0" borderId="24" xfId="0" applyBorder="1">
      <alignment vertical="center"/>
    </xf>
    <xf numFmtId="0" fontId="81" fillId="2" borderId="239" xfId="0" applyFont="1" applyFill="1" applyBorder="1" applyProtection="1">
      <alignment vertical="center"/>
      <protection locked="0"/>
    </xf>
    <xf numFmtId="0" fontId="81" fillId="10" borderId="240" xfId="0" applyFont="1" applyFill="1" applyBorder="1" applyAlignment="1">
      <alignment horizontal="right" vertical="center"/>
    </xf>
    <xf numFmtId="0" fontId="81" fillId="2" borderId="240" xfId="0" applyFont="1" applyFill="1" applyBorder="1" applyAlignment="1" applyProtection="1">
      <alignment horizontal="left" vertical="center"/>
      <protection locked="0"/>
    </xf>
    <xf numFmtId="0" fontId="81" fillId="10" borderId="240" xfId="0" applyFont="1" applyFill="1" applyBorder="1" applyAlignment="1" applyProtection="1">
      <alignment horizontal="center" vertical="center"/>
      <protection locked="0"/>
    </xf>
    <xf numFmtId="38" fontId="81" fillId="2" borderId="240" xfId="7" applyFont="1" applyFill="1" applyBorder="1" applyProtection="1">
      <alignment vertical="center"/>
      <protection locked="0"/>
    </xf>
    <xf numFmtId="0" fontId="81" fillId="10" borderId="241" xfId="0" applyFont="1" applyFill="1" applyBorder="1">
      <alignment vertical="center"/>
    </xf>
    <xf numFmtId="0" fontId="81" fillId="10" borderId="240" xfId="0" applyFont="1" applyFill="1" applyBorder="1">
      <alignment vertical="center"/>
    </xf>
    <xf numFmtId="38" fontId="81" fillId="2" borderId="241" xfId="7" applyFont="1" applyFill="1" applyBorder="1" applyProtection="1">
      <alignment vertical="center"/>
      <protection locked="0"/>
    </xf>
    <xf numFmtId="0" fontId="81" fillId="2" borderId="240" xfId="0" applyFont="1" applyFill="1" applyBorder="1" applyProtection="1">
      <alignment vertical="center"/>
      <protection locked="0"/>
    </xf>
    <xf numFmtId="38" fontId="81" fillId="10" borderId="241" xfId="7" applyFont="1" applyFill="1" applyBorder="1">
      <alignment vertical="center"/>
    </xf>
    <xf numFmtId="0" fontId="81" fillId="10" borderId="242" xfId="0" applyFont="1" applyFill="1" applyBorder="1">
      <alignment vertical="center"/>
    </xf>
    <xf numFmtId="0" fontId="0" fillId="0" borderId="20" xfId="0" applyBorder="1">
      <alignment vertical="center"/>
    </xf>
    <xf numFmtId="0" fontId="81" fillId="2" borderId="100" xfId="0" applyFont="1" applyFill="1" applyBorder="1" applyProtection="1">
      <alignment vertical="center"/>
      <protection locked="0"/>
    </xf>
    <xf numFmtId="0" fontId="81" fillId="10" borderId="243" xfId="0" applyFont="1" applyFill="1" applyBorder="1" applyAlignment="1">
      <alignment horizontal="right" vertical="center"/>
    </xf>
    <xf numFmtId="0" fontId="81" fillId="2" borderId="243" xfId="0" applyFont="1" applyFill="1" applyBorder="1" applyAlignment="1" applyProtection="1">
      <alignment horizontal="left" vertical="center"/>
      <protection locked="0"/>
    </xf>
    <xf numFmtId="0" fontId="81" fillId="10" borderId="243" xfId="0" applyFont="1" applyFill="1" applyBorder="1" applyAlignment="1" applyProtection="1">
      <alignment horizontal="center" vertical="center"/>
      <protection locked="0"/>
    </xf>
    <xf numFmtId="38" fontId="81" fillId="2" borderId="243" xfId="7" applyFont="1" applyFill="1" applyBorder="1" applyProtection="1">
      <alignment vertical="center"/>
      <protection locked="0"/>
    </xf>
    <xf numFmtId="0" fontId="81" fillId="10" borderId="244" xfId="0" applyFont="1" applyFill="1" applyBorder="1">
      <alignment vertical="center"/>
    </xf>
    <xf numFmtId="0" fontId="81" fillId="10" borderId="243" xfId="0" applyFont="1" applyFill="1" applyBorder="1">
      <alignment vertical="center"/>
    </xf>
    <xf numFmtId="38" fontId="81" fillId="2" borderId="244" xfId="7" applyFont="1" applyFill="1" applyBorder="1" applyProtection="1">
      <alignment vertical="center"/>
      <protection locked="0"/>
    </xf>
    <xf numFmtId="0" fontId="81" fillId="2" borderId="243" xfId="0" applyFont="1" applyFill="1" applyBorder="1" applyProtection="1">
      <alignment vertical="center"/>
      <protection locked="0"/>
    </xf>
    <xf numFmtId="38" fontId="81" fillId="10" borderId="244" xfId="7" applyFont="1" applyFill="1" applyBorder="1">
      <alignment vertical="center"/>
    </xf>
    <xf numFmtId="0" fontId="81" fillId="10" borderId="245"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81" fillId="2" borderId="130" xfId="0" applyFont="1" applyFill="1" applyBorder="1" applyAlignment="1" applyProtection="1">
      <alignment vertical="center" wrapText="1"/>
      <protection locked="0"/>
    </xf>
    <xf numFmtId="0" fontId="81" fillId="2" borderId="243" xfId="0" applyFont="1" applyFill="1" applyBorder="1" applyAlignment="1" applyProtection="1">
      <alignment vertical="center" wrapText="1"/>
      <protection locked="0"/>
    </xf>
    <xf numFmtId="0" fontId="81" fillId="2" borderId="240" xfId="0" applyFont="1" applyFill="1" applyBorder="1" applyAlignment="1" applyProtection="1">
      <alignment vertical="center" wrapText="1"/>
      <protection locked="0"/>
    </xf>
    <xf numFmtId="0" fontId="81" fillId="2" borderId="185" xfId="0" applyFont="1" applyFill="1" applyBorder="1" applyAlignment="1" applyProtection="1">
      <alignment vertical="center" wrapText="1"/>
      <protection locked="0"/>
    </xf>
    <xf numFmtId="0" fontId="2" fillId="0" borderId="0" xfId="0" applyFont="1" applyProtection="1">
      <alignment vertical="center"/>
    </xf>
    <xf numFmtId="38" fontId="15" fillId="2" borderId="199" xfId="7" applyFont="1" applyFill="1" applyBorder="1" applyProtection="1">
      <alignment vertical="center"/>
      <protection locked="0"/>
    </xf>
    <xf numFmtId="38" fontId="15" fillId="2" borderId="200" xfId="7" applyFont="1" applyFill="1" applyBorder="1" applyProtection="1">
      <alignment vertical="center"/>
      <protection locked="0"/>
    </xf>
    <xf numFmtId="38" fontId="15" fillId="2" borderId="201" xfId="7" applyFont="1" applyFill="1" applyBorder="1" applyProtection="1">
      <alignment vertical="center"/>
      <protection locked="0"/>
    </xf>
    <xf numFmtId="38" fontId="15" fillId="2" borderId="188" xfId="7" applyFont="1" applyFill="1" applyBorder="1" applyProtection="1">
      <alignment vertical="center"/>
      <protection locked="0"/>
    </xf>
    <xf numFmtId="38" fontId="15" fillId="2" borderId="175" xfId="7" applyFont="1" applyFill="1" applyBorder="1" applyProtection="1">
      <alignment vertical="center"/>
      <protection locked="0"/>
    </xf>
    <xf numFmtId="38" fontId="15" fillId="2" borderId="212" xfId="7" applyFont="1" applyFill="1" applyBorder="1" applyProtection="1">
      <alignment vertical="center"/>
      <protection locked="0"/>
    </xf>
    <xf numFmtId="38" fontId="15" fillId="2" borderId="177" xfId="7" applyFont="1" applyFill="1" applyBorder="1" applyProtection="1">
      <alignment vertical="center"/>
      <protection locked="0"/>
    </xf>
    <xf numFmtId="38" fontId="15" fillId="2" borderId="179" xfId="7" applyFont="1" applyFill="1" applyBorder="1" applyProtection="1">
      <alignment vertical="center"/>
      <protection locked="0"/>
    </xf>
    <xf numFmtId="38" fontId="15" fillId="2" borderId="169" xfId="7" applyFont="1" applyFill="1" applyBorder="1" applyProtection="1">
      <alignment vertical="center"/>
      <protection locked="0"/>
    </xf>
    <xf numFmtId="38" fontId="15" fillId="2" borderId="171" xfId="7" applyFont="1" applyFill="1" applyBorder="1" applyProtection="1">
      <alignment vertical="center"/>
      <protection locked="0"/>
    </xf>
    <xf numFmtId="0" fontId="88" fillId="4" borderId="4" xfId="4" applyFont="1" applyFill="1" applyBorder="1" applyAlignment="1">
      <alignment horizontal="center" vertical="center" wrapText="1" shrinkToFit="1"/>
    </xf>
    <xf numFmtId="0" fontId="108" fillId="0" borderId="20" xfId="0" applyFont="1" applyBorder="1" applyAlignment="1">
      <alignment vertical="center" shrinkToFit="1"/>
    </xf>
    <xf numFmtId="0" fontId="108" fillId="0" borderId="27" xfId="0" applyFont="1" applyBorder="1" applyAlignment="1">
      <alignment vertical="center" shrinkToFit="1"/>
    </xf>
    <xf numFmtId="0" fontId="115" fillId="0" borderId="27" xfId="0" applyFont="1" applyBorder="1" applyAlignment="1">
      <alignment vertical="center" wrapText="1" shrinkToFit="1"/>
    </xf>
    <xf numFmtId="0" fontId="68" fillId="0" borderId="0" xfId="6" applyFont="1" applyAlignment="1">
      <alignment horizontal="left" vertical="center" wrapText="1"/>
    </xf>
    <xf numFmtId="0" fontId="50" fillId="0" borderId="59" xfId="0" applyFont="1" applyBorder="1" applyAlignment="1">
      <alignment horizontal="center" vertical="center" textRotation="255"/>
    </xf>
    <xf numFmtId="0" fontId="50" fillId="0" borderId="214" xfId="0" applyFont="1" applyBorder="1" applyAlignment="1">
      <alignment horizontal="center" vertical="center" textRotation="255"/>
    </xf>
    <xf numFmtId="0" fontId="50" fillId="0" borderId="215" xfId="0" applyFont="1" applyBorder="1" applyAlignment="1">
      <alignment horizontal="center" vertical="center" textRotation="255"/>
    </xf>
    <xf numFmtId="0" fontId="50" fillId="0" borderId="1" xfId="0" applyFont="1" applyBorder="1" applyAlignment="1">
      <alignment horizontal="center" vertical="center" textRotation="255"/>
    </xf>
    <xf numFmtId="0" fontId="47" fillId="0" borderId="34" xfId="0" applyFont="1" applyBorder="1" applyAlignment="1">
      <alignment horizontal="left" vertical="center" wrapText="1"/>
    </xf>
    <xf numFmtId="0" fontId="47" fillId="0" borderId="0" xfId="0" applyFont="1" applyAlignment="1">
      <alignment horizontal="left" vertical="center" wrapText="1"/>
    </xf>
    <xf numFmtId="0" fontId="47" fillId="0" borderId="26" xfId="0" applyFont="1" applyBorder="1" applyAlignment="1">
      <alignment horizontal="left" vertical="center" wrapText="1"/>
    </xf>
    <xf numFmtId="0" fontId="46" fillId="0" borderId="29" xfId="0" applyFont="1" applyBorder="1" applyAlignment="1">
      <alignment horizontal="left"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26" xfId="0" applyFont="1" applyBorder="1" applyAlignment="1">
      <alignment horizontal="left" vertical="center" wrapText="1"/>
    </xf>
    <xf numFmtId="0" fontId="45" fillId="2" borderId="29" xfId="0" applyFont="1" applyFill="1" applyBorder="1" applyAlignment="1" applyProtection="1">
      <alignment horizontal="center" vertical="center"/>
      <protection locked="0"/>
    </xf>
    <xf numFmtId="0" fontId="45" fillId="2" borderId="24" xfId="0" applyFont="1" applyFill="1" applyBorder="1" applyAlignment="1" applyProtection="1">
      <alignment horizontal="center" vertical="center"/>
      <protection locked="0"/>
    </xf>
    <xf numFmtId="0" fontId="45" fillId="2" borderId="25" xfId="0" applyFont="1" applyFill="1" applyBorder="1" applyAlignment="1" applyProtection="1">
      <alignment horizontal="center" vertical="center"/>
      <protection locked="0"/>
    </xf>
    <xf numFmtId="0" fontId="45" fillId="2" borderId="34"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26" xfId="0" applyFont="1" applyFill="1" applyBorder="1" applyAlignment="1" applyProtection="1">
      <alignment horizontal="center" vertical="center"/>
      <protection locked="0"/>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48" fillId="0" borderId="24" xfId="0" applyFont="1" applyBorder="1" applyAlignment="1">
      <alignment horizontal="left" vertical="center"/>
    </xf>
    <xf numFmtId="0" fontId="48" fillId="0" borderId="25" xfId="0" applyFont="1" applyBorder="1" applyAlignment="1">
      <alignment horizontal="left" vertical="center"/>
    </xf>
    <xf numFmtId="0" fontId="46" fillId="0" borderId="34" xfId="0" applyFont="1" applyBorder="1" applyAlignment="1">
      <alignment horizontal="left" vertical="center"/>
    </xf>
    <xf numFmtId="0" fontId="48" fillId="0" borderId="0" xfId="0" applyFont="1" applyAlignment="1">
      <alignment horizontal="left" vertical="center"/>
    </xf>
    <xf numFmtId="0" fontId="48" fillId="0" borderId="26" xfId="0" applyFont="1" applyBorder="1" applyAlignment="1">
      <alignment horizontal="left" vertical="center"/>
    </xf>
    <xf numFmtId="0" fontId="48" fillId="0" borderId="31" xfId="0" applyFont="1" applyBorder="1" applyAlignment="1">
      <alignment horizontal="left" vertical="center"/>
    </xf>
    <xf numFmtId="0" fontId="48" fillId="0" borderId="20" xfId="0" applyFont="1" applyBorder="1" applyAlignment="1">
      <alignment horizontal="left" vertical="center"/>
    </xf>
    <xf numFmtId="0" fontId="48" fillId="0" borderId="27" xfId="0" applyFont="1" applyBorder="1" applyAlignment="1">
      <alignment horizontal="left" vertical="center"/>
    </xf>
    <xf numFmtId="0" fontId="45" fillId="2" borderId="31" xfId="0" applyFont="1" applyFill="1" applyBorder="1" applyAlignment="1" applyProtection="1">
      <alignment horizontal="center" vertical="center"/>
      <protection locked="0"/>
    </xf>
    <xf numFmtId="0" fontId="45" fillId="2" borderId="20" xfId="0" applyFont="1" applyFill="1" applyBorder="1" applyAlignment="1" applyProtection="1">
      <alignment horizontal="center" vertical="center"/>
      <protection locked="0"/>
    </xf>
    <xf numFmtId="0" fontId="45" fillId="2" borderId="27" xfId="0" applyFont="1" applyFill="1" applyBorder="1" applyAlignment="1" applyProtection="1">
      <alignment horizontal="center" vertical="center"/>
      <protection locked="0"/>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48" fillId="0" borderId="29" xfId="0" applyFont="1" applyBorder="1" applyAlignment="1">
      <alignment horizontal="left" vertical="center"/>
    </xf>
    <xf numFmtId="0" fontId="48" fillId="0" borderId="34" xfId="0" applyFont="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5" fillId="2" borderId="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9" fillId="0" borderId="4" xfId="0" applyFont="1" applyBorder="1" applyAlignment="1">
      <alignment horizontal="left" vertical="center"/>
    </xf>
    <xf numFmtId="0" fontId="49" fillId="0" borderId="1" xfId="0" applyFont="1" applyBorder="1" applyAlignment="1">
      <alignment horizontal="left" vertical="center"/>
    </xf>
    <xf numFmtId="0" fontId="46" fillId="0" borderId="29" xfId="0" applyFont="1" applyBorder="1" applyAlignment="1">
      <alignment horizontal="left" vertical="center"/>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31" xfId="0" applyFont="1" applyBorder="1" applyAlignment="1">
      <alignment horizontal="left" vertical="center" wrapText="1"/>
    </xf>
    <xf numFmtId="0" fontId="46" fillId="0" borderId="20" xfId="0" applyFont="1" applyBorder="1" applyAlignment="1">
      <alignment horizontal="left" vertical="center" wrapText="1"/>
    </xf>
    <xf numFmtId="0" fontId="46" fillId="0" borderId="27" xfId="0" applyFont="1" applyBorder="1" applyAlignment="1">
      <alignment horizontal="left" vertical="center" wrapText="1"/>
    </xf>
    <xf numFmtId="0" fontId="12" fillId="0" borderId="4" xfId="0" applyFont="1" applyBorder="1" applyAlignment="1">
      <alignment horizontal="left" vertical="center" wrapText="1"/>
    </xf>
    <xf numFmtId="0" fontId="48" fillId="0" borderId="2" xfId="6" applyFont="1" applyBorder="1" applyAlignment="1">
      <alignment horizontal="left" vertical="center" wrapText="1"/>
    </xf>
    <xf numFmtId="0" fontId="48" fillId="0" borderId="3" xfId="6" applyFont="1" applyBorder="1" applyAlignment="1">
      <alignment horizontal="left" vertical="center" wrapText="1"/>
    </xf>
    <xf numFmtId="0" fontId="48" fillId="0" borderId="4" xfId="6" applyFont="1" applyBorder="1" applyAlignment="1">
      <alignment horizontal="left" vertical="center" wrapText="1"/>
    </xf>
    <xf numFmtId="0" fontId="12" fillId="0" borderId="1" xfId="0" applyFont="1" applyBorder="1" applyAlignment="1">
      <alignment horizontal="left" vertical="center" wrapText="1"/>
    </xf>
    <xf numFmtId="0" fontId="64" fillId="0" borderId="29" xfId="0" applyFont="1" applyBorder="1" applyAlignment="1">
      <alignment horizontal="left" vertical="center" wrapText="1"/>
    </xf>
    <xf numFmtId="0" fontId="64" fillId="0" borderId="24" xfId="0" applyFont="1" applyBorder="1" applyAlignment="1">
      <alignment horizontal="left" vertical="center" wrapText="1"/>
    </xf>
    <xf numFmtId="0" fontId="64" fillId="0" borderId="25" xfId="0" applyFont="1" applyBorder="1" applyAlignment="1">
      <alignment horizontal="left" vertical="center" wrapText="1"/>
    </xf>
    <xf numFmtId="0" fontId="64" fillId="0" borderId="34" xfId="0" applyFont="1" applyBorder="1" applyAlignment="1">
      <alignment horizontal="left" vertical="center" wrapText="1"/>
    </xf>
    <xf numFmtId="0" fontId="64" fillId="0" borderId="0" xfId="0" applyFont="1" applyAlignment="1">
      <alignment horizontal="left" vertical="center" wrapText="1"/>
    </xf>
    <xf numFmtId="0" fontId="64" fillId="0" borderId="26" xfId="0" applyFont="1" applyBorder="1" applyAlignment="1">
      <alignment horizontal="left" vertical="center" wrapText="1"/>
    </xf>
    <xf numFmtId="0" fontId="64" fillId="0" borderId="31" xfId="0" applyFont="1" applyBorder="1" applyAlignment="1">
      <alignment horizontal="left" vertical="center" wrapText="1"/>
    </xf>
    <xf numFmtId="0" fontId="64" fillId="0" borderId="20" xfId="0" applyFont="1" applyBorder="1" applyAlignment="1">
      <alignment horizontal="left" vertical="center" wrapText="1"/>
    </xf>
    <xf numFmtId="0" fontId="64" fillId="0" borderId="27" xfId="0" applyFont="1" applyBorder="1" applyAlignment="1">
      <alignment horizontal="left" vertical="center" wrapText="1"/>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0" xfId="0" applyFont="1" applyAlignment="1">
      <alignment horizontal="left" vertical="center"/>
    </xf>
    <xf numFmtId="0" fontId="46" fillId="0" borderId="26" xfId="0" applyFont="1" applyBorder="1" applyAlignment="1">
      <alignment horizontal="left" vertical="center"/>
    </xf>
    <xf numFmtId="0" fontId="46" fillId="0" borderId="31" xfId="0" applyFont="1" applyBorder="1" applyAlignment="1">
      <alignment horizontal="left" vertical="center"/>
    </xf>
    <xf numFmtId="0" fontId="46" fillId="0" borderId="20" xfId="0" applyFont="1" applyBorder="1" applyAlignment="1">
      <alignment horizontal="left" vertical="center"/>
    </xf>
    <xf numFmtId="0" fontId="46" fillId="0" borderId="27" xfId="0" applyFont="1" applyBorder="1" applyAlignment="1">
      <alignment horizontal="left" vertical="center"/>
    </xf>
    <xf numFmtId="0" fontId="46" fillId="0" borderId="29" xfId="6" applyFont="1" applyBorder="1" applyAlignment="1">
      <alignment horizontal="left" vertical="center" wrapText="1"/>
    </xf>
    <xf numFmtId="0" fontId="48" fillId="0" borderId="24" xfId="6" applyFont="1" applyBorder="1" applyAlignment="1">
      <alignment horizontal="left" vertical="center"/>
    </xf>
    <xf numFmtId="0" fontId="48" fillId="0" borderId="25" xfId="6" applyFont="1" applyBorder="1" applyAlignment="1">
      <alignment horizontal="left" vertical="center"/>
    </xf>
    <xf numFmtId="0" fontId="46" fillId="0" borderId="34" xfId="6" applyFont="1" applyBorder="1" applyAlignment="1">
      <alignment horizontal="left" vertical="center"/>
    </xf>
    <xf numFmtId="0" fontId="48" fillId="0" borderId="0" xfId="6" applyFont="1" applyAlignment="1">
      <alignment horizontal="left" vertical="center"/>
    </xf>
    <xf numFmtId="0" fontId="48" fillId="0" borderId="26" xfId="6" applyFont="1" applyBorder="1" applyAlignment="1">
      <alignment horizontal="left" vertical="center"/>
    </xf>
    <xf numFmtId="0" fontId="48" fillId="0" borderId="31" xfId="6" applyFont="1" applyBorder="1" applyAlignment="1">
      <alignment horizontal="left" vertical="center"/>
    </xf>
    <xf numFmtId="0" fontId="48" fillId="0" borderId="20" xfId="6" applyFont="1" applyBorder="1" applyAlignment="1">
      <alignment horizontal="left" vertical="center"/>
    </xf>
    <xf numFmtId="0" fontId="48" fillId="0" borderId="27" xfId="6" applyFont="1" applyBorder="1" applyAlignment="1">
      <alignment horizontal="left" vertical="center"/>
    </xf>
    <xf numFmtId="0" fontId="45" fillId="2" borderId="29" xfId="6" applyFont="1" applyFill="1" applyBorder="1" applyAlignment="1" applyProtection="1">
      <alignment horizontal="center" vertical="center"/>
      <protection locked="0"/>
    </xf>
    <xf numFmtId="0" fontId="45" fillId="2" borderId="24" xfId="6" applyFont="1" applyFill="1" applyBorder="1" applyAlignment="1" applyProtection="1">
      <alignment horizontal="center" vertical="center"/>
      <protection locked="0"/>
    </xf>
    <xf numFmtId="0" fontId="45" fillId="2" borderId="25" xfId="6" applyFont="1" applyFill="1" applyBorder="1" applyAlignment="1" applyProtection="1">
      <alignment horizontal="center" vertical="center"/>
      <protection locked="0"/>
    </xf>
    <xf numFmtId="0" fontId="45" fillId="2" borderId="34" xfId="6" applyFont="1" applyFill="1" applyBorder="1" applyAlignment="1" applyProtection="1">
      <alignment horizontal="center" vertical="center"/>
      <protection locked="0"/>
    </xf>
    <xf numFmtId="0" fontId="45" fillId="2" borderId="0" xfId="6" applyFont="1" applyFill="1" applyAlignment="1" applyProtection="1">
      <alignment horizontal="center" vertical="center"/>
      <protection locked="0"/>
    </xf>
    <xf numFmtId="0" fontId="45" fillId="2" borderId="26" xfId="6" applyFont="1" applyFill="1" applyBorder="1" applyAlignment="1" applyProtection="1">
      <alignment horizontal="center" vertical="center"/>
      <protection locked="0"/>
    </xf>
    <xf numFmtId="0" fontId="46" fillId="0" borderId="29" xfId="6" applyFont="1" applyBorder="1" applyAlignment="1">
      <alignment horizontal="left" vertical="center"/>
    </xf>
    <xf numFmtId="0" fontId="45" fillId="2" borderId="31" xfId="6" applyFont="1" applyFill="1" applyBorder="1" applyAlignment="1" applyProtection="1">
      <alignment horizontal="center" vertical="center"/>
      <protection locked="0"/>
    </xf>
    <xf numFmtId="0" fontId="45" fillId="2" borderId="20" xfId="6" applyFont="1" applyFill="1" applyBorder="1" applyAlignment="1" applyProtection="1">
      <alignment horizontal="center" vertical="center"/>
      <protection locked="0"/>
    </xf>
    <xf numFmtId="0" fontId="45" fillId="2" borderId="27" xfId="6" applyFont="1" applyFill="1" applyBorder="1" applyAlignment="1" applyProtection="1">
      <alignment horizontal="center" vertical="center"/>
      <protection locked="0"/>
    </xf>
    <xf numFmtId="0" fontId="48" fillId="0" borderId="29" xfId="0" applyFont="1" applyBorder="1" applyAlignment="1">
      <alignment horizontal="left" vertical="center" wrapText="1"/>
    </xf>
    <xf numFmtId="0" fontId="48" fillId="0" borderId="34" xfId="0" applyFont="1" applyBorder="1" applyAlignment="1">
      <alignment horizontal="left" vertical="center" wrapText="1"/>
    </xf>
    <xf numFmtId="0" fontId="136" fillId="0" borderId="34" xfId="0" applyFont="1" applyBorder="1" applyAlignment="1">
      <alignment horizontal="left" vertical="center"/>
    </xf>
    <xf numFmtId="0" fontId="136" fillId="0" borderId="0" xfId="0" applyFont="1" applyAlignment="1">
      <alignment horizontal="left" vertical="center"/>
    </xf>
    <xf numFmtId="0" fontId="136" fillId="0" borderId="26" xfId="0" applyFont="1" applyBorder="1" applyAlignment="1">
      <alignment horizontal="left" vertical="center"/>
    </xf>
    <xf numFmtId="0" fontId="136" fillId="0" borderId="31" xfId="0" applyFont="1" applyBorder="1" applyAlignment="1">
      <alignment horizontal="left" vertical="center"/>
    </xf>
    <xf numFmtId="0" fontId="136" fillId="0" borderId="20" xfId="0" applyFont="1" applyBorder="1" applyAlignment="1">
      <alignment horizontal="left" vertical="center"/>
    </xf>
    <xf numFmtId="0" fontId="136" fillId="0" borderId="27" xfId="0" applyFont="1" applyBorder="1" applyAlignment="1">
      <alignment horizontal="left" vertical="center"/>
    </xf>
    <xf numFmtId="0" fontId="78" fillId="0" borderId="1" xfId="0" applyFont="1" applyBorder="1" applyAlignment="1">
      <alignment horizontal="left" vertical="center"/>
    </xf>
    <xf numFmtId="0" fontId="12" fillId="0" borderId="1" xfId="0" applyFont="1" applyBorder="1" applyAlignment="1">
      <alignment horizontal="left" vertical="center" shrinkToFit="1"/>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8" fillId="0" borderId="0" xfId="0" applyFont="1" applyAlignment="1">
      <alignment horizontal="left" vertical="center" wrapText="1"/>
    </xf>
    <xf numFmtId="0" fontId="48" fillId="0" borderId="26" xfId="0" applyFont="1" applyBorder="1" applyAlignment="1">
      <alignment horizontal="left" vertical="center" wrapText="1"/>
    </xf>
    <xf numFmtId="0" fontId="46" fillId="0" borderId="34" xfId="6" applyFont="1" applyBorder="1" applyAlignment="1">
      <alignment horizontal="left" vertical="center" wrapText="1"/>
    </xf>
    <xf numFmtId="0" fontId="46" fillId="0" borderId="0" xfId="6" applyFont="1" applyAlignment="1">
      <alignment horizontal="left" vertical="center" wrapText="1"/>
    </xf>
    <xf numFmtId="0" fontId="46" fillId="0" borderId="26" xfId="6" applyFont="1" applyBorder="1" applyAlignment="1">
      <alignment horizontal="left" vertical="center" wrapText="1"/>
    </xf>
    <xf numFmtId="0" fontId="46" fillId="0" borderId="31" xfId="6" applyFont="1" applyBorder="1" applyAlignment="1">
      <alignment horizontal="left" vertical="center" wrapText="1"/>
    </xf>
    <xf numFmtId="0" fontId="46" fillId="0" borderId="20" xfId="6" applyFont="1" applyBorder="1" applyAlignment="1">
      <alignment horizontal="left" vertical="center" wrapText="1"/>
    </xf>
    <xf numFmtId="0" fontId="46" fillId="0" borderId="27" xfId="6" applyFont="1" applyBorder="1" applyAlignment="1">
      <alignment horizontal="left" vertical="center" wrapText="1"/>
    </xf>
    <xf numFmtId="0" fontId="46" fillId="0" borderId="24" xfId="6" applyFont="1" applyBorder="1" applyAlignment="1">
      <alignment horizontal="left" vertical="center" wrapText="1"/>
    </xf>
    <xf numFmtId="0" fontId="46" fillId="0" borderId="25" xfId="6" applyFont="1" applyBorder="1" applyAlignment="1">
      <alignment horizontal="left" vertical="center" wrapText="1"/>
    </xf>
    <xf numFmtId="0" fontId="12" fillId="0" borderId="1" xfId="6" applyFont="1" applyBorder="1" applyAlignment="1">
      <alignment horizontal="left" vertical="center" wrapText="1"/>
    </xf>
    <xf numFmtId="0" fontId="67" fillId="0" borderId="0" xfId="0" applyFont="1" applyAlignment="1">
      <alignment horizontal="left" vertical="center"/>
    </xf>
    <xf numFmtId="0" fontId="52" fillId="0" borderId="29" xfId="0" applyFont="1" applyBorder="1" applyAlignment="1">
      <alignment horizontal="center" vertical="center"/>
    </xf>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34" xfId="0" applyFont="1" applyBorder="1" applyAlignment="1">
      <alignment horizontal="center" vertical="center"/>
    </xf>
    <xf numFmtId="0" fontId="52" fillId="0" borderId="0" xfId="0" applyFont="1" applyAlignment="1">
      <alignment horizontal="center" vertical="center"/>
    </xf>
    <xf numFmtId="0" fontId="52" fillId="0" borderId="26" xfId="0" applyFont="1" applyBorder="1" applyAlignment="1">
      <alignment horizontal="center" vertical="center"/>
    </xf>
    <xf numFmtId="0" fontId="52" fillId="0" borderId="31" xfId="0" applyFont="1" applyBorder="1" applyAlignment="1">
      <alignment horizontal="center" vertical="center"/>
    </xf>
    <xf numFmtId="0" fontId="52" fillId="0" borderId="20" xfId="0" applyFont="1" applyBorder="1" applyAlignment="1">
      <alignment horizontal="center" vertical="center"/>
    </xf>
    <xf numFmtId="0" fontId="52" fillId="0" borderId="27" xfId="0" applyFont="1" applyBorder="1" applyAlignment="1">
      <alignment horizontal="center" vertical="center"/>
    </xf>
    <xf numFmtId="0" fontId="51" fillId="0" borderId="29"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25" xfId="0" applyFont="1" applyBorder="1" applyAlignment="1">
      <alignment horizontal="center" vertical="center"/>
    </xf>
    <xf numFmtId="0" fontId="51" fillId="0" borderId="31" xfId="0" applyFont="1" applyBorder="1" applyAlignment="1">
      <alignment horizontal="center" vertical="center"/>
    </xf>
    <xf numFmtId="0" fontId="51" fillId="0" borderId="20" xfId="0" applyFont="1" applyBorder="1" applyAlignment="1">
      <alignment horizontal="center" vertical="center"/>
    </xf>
    <xf numFmtId="0" fontId="51" fillId="0" borderId="27" xfId="0" applyFont="1" applyBorder="1" applyAlignment="1">
      <alignment horizontal="center" vertical="center"/>
    </xf>
    <xf numFmtId="0" fontId="68" fillId="0" borderId="0" xfId="0" applyFont="1" applyAlignment="1">
      <alignment horizontal="left" vertical="center" wrapText="1"/>
    </xf>
    <xf numFmtId="0" fontId="69" fillId="0" borderId="91" xfId="0" applyFont="1" applyBorder="1" applyAlignment="1">
      <alignment horizontal="center" vertical="center"/>
    </xf>
    <xf numFmtId="0" fontId="54" fillId="0" borderId="90" xfId="0" applyFont="1" applyBorder="1" applyAlignment="1">
      <alignment horizontal="center" vertical="center"/>
    </xf>
    <xf numFmtId="0" fontId="54" fillId="0" borderId="89" xfId="0" applyFont="1" applyBorder="1" applyAlignment="1">
      <alignment horizontal="center" vertical="center"/>
    </xf>
    <xf numFmtId="0" fontId="54" fillId="0" borderId="88" xfId="0" applyFont="1" applyBorder="1" applyAlignment="1">
      <alignment horizontal="center" vertical="center"/>
    </xf>
    <xf numFmtId="0" fontId="54" fillId="0" borderId="0" xfId="0" applyFont="1" applyAlignment="1">
      <alignment horizontal="center" vertical="center"/>
    </xf>
    <xf numFmtId="0" fontId="54" fillId="0" borderId="87" xfId="0" applyFont="1" applyBorder="1" applyAlignment="1">
      <alignment horizontal="center" vertical="center"/>
    </xf>
    <xf numFmtId="0" fontId="54" fillId="0" borderId="86" xfId="0" applyFont="1" applyBorder="1" applyAlignment="1">
      <alignment horizontal="center" vertical="center"/>
    </xf>
    <xf numFmtId="0" fontId="54" fillId="0" borderId="85" xfId="0" applyFont="1" applyBorder="1" applyAlignment="1">
      <alignment horizontal="center" vertical="center"/>
    </xf>
    <xf numFmtId="0" fontId="54" fillId="0" borderId="84" xfId="0" applyFont="1" applyBorder="1" applyAlignment="1">
      <alignment horizontal="center" vertical="center"/>
    </xf>
    <xf numFmtId="0" fontId="51" fillId="0" borderId="29"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25" xfId="0" applyFont="1" applyBorder="1" applyAlignment="1">
      <alignment horizontal="center" vertical="center" shrinkToFit="1"/>
    </xf>
    <xf numFmtId="0" fontId="51" fillId="0" borderId="34" xfId="0" applyFont="1" applyBorder="1" applyAlignment="1">
      <alignment horizontal="center" vertical="center" shrinkToFit="1"/>
    </xf>
    <xf numFmtId="0" fontId="51" fillId="0" borderId="0" xfId="0" applyFont="1" applyAlignment="1">
      <alignment horizontal="center" vertical="center" shrinkToFit="1"/>
    </xf>
    <xf numFmtId="0" fontId="51" fillId="0" borderId="26" xfId="0" applyFont="1" applyBorder="1" applyAlignment="1">
      <alignment horizontal="center" vertical="center" shrinkToFit="1"/>
    </xf>
    <xf numFmtId="0" fontId="51" fillId="0" borderId="31"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27" xfId="0" applyFont="1" applyBorder="1" applyAlignment="1">
      <alignment horizontal="center" vertical="center" shrinkToFit="1"/>
    </xf>
    <xf numFmtId="0" fontId="51" fillId="0" borderId="29" xfId="0" applyFont="1" applyBorder="1" applyAlignment="1">
      <alignment horizontal="center" vertical="center"/>
    </xf>
    <xf numFmtId="0" fontId="46" fillId="0" borderId="29" xfId="0" applyFont="1" applyBorder="1" applyAlignment="1">
      <alignment horizontal="center" vertical="center"/>
    </xf>
    <xf numFmtId="0" fontId="46" fillId="0" borderId="24" xfId="0" applyFont="1" applyBorder="1" applyAlignment="1">
      <alignment horizontal="center" vertical="center"/>
    </xf>
    <xf numFmtId="0" fontId="46" fillId="0" borderId="31" xfId="0" applyFont="1" applyBorder="1" applyAlignment="1">
      <alignment horizontal="center" vertical="center"/>
    </xf>
    <xf numFmtId="0" fontId="46" fillId="0" borderId="20" xfId="0" applyFont="1" applyBorder="1" applyAlignment="1">
      <alignment horizontal="center" vertical="center"/>
    </xf>
    <xf numFmtId="0" fontId="70" fillId="0" borderId="24" xfId="0" applyFont="1" applyBorder="1" applyAlignment="1">
      <alignment horizontal="center" vertical="center"/>
    </xf>
    <xf numFmtId="0" fontId="70" fillId="0" borderId="25" xfId="0" applyFont="1" applyBorder="1" applyAlignment="1">
      <alignment horizontal="center" vertical="center"/>
    </xf>
    <xf numFmtId="0" fontId="70" fillId="0" borderId="20" xfId="0" applyFont="1" applyBorder="1" applyAlignment="1">
      <alignment horizontal="center" vertical="center"/>
    </xf>
    <xf numFmtId="0" fontId="70" fillId="0" borderId="27" xfId="0" applyFont="1" applyBorder="1" applyAlignment="1">
      <alignment horizontal="center" vertical="center"/>
    </xf>
    <xf numFmtId="0" fontId="114" fillId="0" borderId="34" xfId="0" applyFont="1" applyBorder="1" applyAlignment="1">
      <alignment horizontal="left" vertical="center" wrapText="1"/>
    </xf>
    <xf numFmtId="0" fontId="114" fillId="0" borderId="0" xfId="0" applyFont="1" applyAlignment="1">
      <alignment horizontal="left" vertical="center" wrapText="1"/>
    </xf>
    <xf numFmtId="0" fontId="109" fillId="0" borderId="0" xfId="0" applyFont="1" applyAlignment="1">
      <alignment horizontal="center" vertical="center" wrapText="1" shrinkToFit="1"/>
    </xf>
    <xf numFmtId="0" fontId="109" fillId="0" borderId="0" xfId="0" applyFont="1" applyAlignment="1">
      <alignment horizontal="center" vertical="center" shrinkToFit="1"/>
    </xf>
    <xf numFmtId="0" fontId="111" fillId="4" borderId="20" xfId="0" applyFont="1" applyFill="1" applyBorder="1" applyAlignment="1">
      <alignment horizontal="center" vertical="center" shrinkToFit="1"/>
    </xf>
    <xf numFmtId="0" fontId="112" fillId="4" borderId="20" xfId="0" applyFont="1" applyFill="1" applyBorder="1" applyAlignment="1">
      <alignment horizontal="center" vertical="center" shrinkToFit="1"/>
    </xf>
    <xf numFmtId="0" fontId="110" fillId="0" borderId="20" xfId="0" applyFont="1" applyBorder="1" applyAlignment="1">
      <alignment horizontal="center" vertical="center" shrinkToFit="1"/>
    </xf>
    <xf numFmtId="0" fontId="110" fillId="0" borderId="20" xfId="4" applyFont="1" applyBorder="1" applyAlignment="1">
      <alignment horizontal="center" vertical="center" shrinkToFit="1"/>
    </xf>
    <xf numFmtId="0" fontId="113" fillId="9" borderId="20" xfId="4" applyFont="1" applyFill="1" applyBorder="1" applyAlignment="1" applyProtection="1">
      <alignment horizontal="center" vertical="center" shrinkToFit="1"/>
      <protection locked="0"/>
    </xf>
    <xf numFmtId="0" fontId="110" fillId="9" borderId="20" xfId="0" applyFont="1" applyFill="1" applyBorder="1" applyAlignment="1" applyProtection="1">
      <alignment horizontal="center" vertical="center" shrinkToFit="1"/>
      <protection locked="0"/>
    </xf>
    <xf numFmtId="0" fontId="90" fillId="0" borderId="1" xfId="0" applyFont="1" applyBorder="1" applyAlignment="1">
      <alignment horizontal="left" vertical="center" wrapText="1" shrinkToFit="1"/>
    </xf>
    <xf numFmtId="0" fontId="90" fillId="0" borderId="40" xfId="0" applyFont="1" applyBorder="1" applyAlignment="1">
      <alignment horizontal="left" vertical="center" wrapText="1" shrinkToFit="1"/>
    </xf>
    <xf numFmtId="0" fontId="110" fillId="0" borderId="1" xfId="0" applyFont="1" applyBorder="1" applyAlignment="1">
      <alignment horizontal="center" vertical="center" shrinkToFit="1"/>
    </xf>
    <xf numFmtId="0" fontId="110" fillId="0" borderId="2" xfId="0" applyFont="1" applyBorder="1" applyAlignment="1">
      <alignment horizontal="center" vertical="center" shrinkToFit="1"/>
    </xf>
    <xf numFmtId="0" fontId="110" fillId="2" borderId="5" xfId="0" applyFont="1" applyFill="1" applyBorder="1" applyAlignment="1" applyProtection="1">
      <alignment horizontal="center" vertical="center" shrinkToFit="1"/>
      <protection locked="0"/>
    </xf>
    <xf numFmtId="0" fontId="110" fillId="2" borderId="6" xfId="0" applyFont="1" applyFill="1" applyBorder="1" applyAlignment="1" applyProtection="1">
      <alignment horizontal="center" vertical="center" shrinkToFit="1"/>
      <protection locked="0"/>
    </xf>
    <xf numFmtId="0" fontId="110" fillId="2" borderId="7" xfId="0" applyFont="1" applyFill="1" applyBorder="1" applyAlignment="1" applyProtection="1">
      <alignment horizontal="center" vertical="center" shrinkToFit="1"/>
      <protection locked="0"/>
    </xf>
    <xf numFmtId="0" fontId="110" fillId="0" borderId="3" xfId="0" applyFont="1" applyBorder="1" applyAlignment="1">
      <alignment horizontal="center" vertical="center" shrinkToFit="1"/>
    </xf>
    <xf numFmtId="0" fontId="110" fillId="0" borderId="19" xfId="0" applyFont="1" applyBorder="1" applyAlignment="1">
      <alignment horizontal="center" vertical="center" shrinkToFit="1"/>
    </xf>
    <xf numFmtId="0" fontId="110" fillId="0" borderId="4" xfId="0" applyFont="1" applyBorder="1" applyAlignment="1">
      <alignment horizontal="center" vertical="center" shrinkToFit="1"/>
    </xf>
    <xf numFmtId="0" fontId="90" fillId="0" borderId="41" xfId="0" applyFont="1" applyBorder="1" applyAlignment="1">
      <alignment horizontal="left" vertical="center" wrapText="1" shrinkToFit="1"/>
    </xf>
    <xf numFmtId="0" fontId="114" fillId="0" borderId="34" xfId="4" applyFont="1" applyBorder="1" applyAlignment="1">
      <alignment horizontal="left" vertical="center" wrapText="1" shrinkToFit="1"/>
    </xf>
    <xf numFmtId="0" fontId="108" fillId="0" borderId="29" xfId="0" applyFont="1" applyBorder="1" applyAlignment="1">
      <alignment horizontal="center" vertical="center" shrinkToFit="1"/>
    </xf>
    <xf numFmtId="0" fontId="108" fillId="0" borderId="24" xfId="0" applyFont="1" applyBorder="1" applyAlignment="1">
      <alignment horizontal="center" vertical="center" shrinkToFit="1"/>
    </xf>
    <xf numFmtId="0" fontId="108" fillId="0" borderId="25" xfId="0" applyFont="1" applyBorder="1" applyAlignment="1">
      <alignment horizontal="center" vertical="center" shrinkToFit="1"/>
    </xf>
    <xf numFmtId="0" fontId="108" fillId="0" borderId="34" xfId="0" applyFont="1" applyBorder="1" applyAlignment="1">
      <alignment horizontal="center" vertical="center" shrinkToFit="1"/>
    </xf>
    <xf numFmtId="0" fontId="108" fillId="0" borderId="0" xfId="0" applyFont="1" applyAlignment="1">
      <alignment horizontal="center" vertical="center" shrinkToFit="1"/>
    </xf>
    <xf numFmtId="0" fontId="108" fillId="0" borderId="26" xfId="0" applyFont="1" applyBorder="1" applyAlignment="1">
      <alignment horizontal="center" vertical="center" shrinkToFit="1"/>
    </xf>
    <xf numFmtId="0" fontId="108" fillId="0" borderId="31" xfId="0" applyFont="1" applyBorder="1" applyAlignment="1">
      <alignment horizontal="center" vertical="center" shrinkToFit="1"/>
    </xf>
    <xf numFmtId="0" fontId="108" fillId="0" borderId="20" xfId="0" applyFont="1" applyBorder="1" applyAlignment="1">
      <alignment horizontal="center" vertical="center" shrinkToFit="1"/>
    </xf>
    <xf numFmtId="0" fontId="108" fillId="0" borderId="27" xfId="0" applyFont="1" applyBorder="1" applyAlignment="1">
      <alignment horizontal="center" vertical="center" shrinkToFit="1"/>
    </xf>
    <xf numFmtId="0" fontId="108" fillId="0" borderId="1" xfId="0" applyFont="1" applyBorder="1" applyAlignment="1">
      <alignment horizontal="center" vertical="center" shrinkToFit="1"/>
    </xf>
    <xf numFmtId="0" fontId="108" fillId="0" borderId="2" xfId="0" applyFont="1" applyBorder="1" applyAlignment="1">
      <alignment horizontal="center" vertical="center" shrinkToFit="1"/>
    </xf>
    <xf numFmtId="0" fontId="108" fillId="0" borderId="104" xfId="0" applyFont="1" applyBorder="1" applyAlignment="1">
      <alignment horizontal="center" vertical="center" shrinkToFit="1"/>
    </xf>
    <xf numFmtId="0" fontId="108" fillId="0" borderId="102" xfId="0" applyFont="1" applyBorder="1" applyAlignment="1">
      <alignment horizontal="center" vertical="center" shrinkToFit="1"/>
    </xf>
    <xf numFmtId="49" fontId="108" fillId="9" borderId="104" xfId="0" applyNumberFormat="1" applyFont="1" applyFill="1" applyBorder="1" applyAlignment="1" applyProtection="1">
      <alignment horizontal="center" vertical="center" wrapText="1" shrinkToFit="1"/>
      <protection locked="0"/>
    </xf>
    <xf numFmtId="49" fontId="108" fillId="9" borderId="102" xfId="0" applyNumberFormat="1" applyFont="1" applyFill="1" applyBorder="1" applyAlignment="1" applyProtection="1">
      <alignment horizontal="center" vertical="center" wrapText="1" shrinkToFit="1"/>
      <protection locked="0"/>
    </xf>
    <xf numFmtId="0" fontId="108" fillId="0" borderId="24" xfId="0" applyFont="1" applyBorder="1" applyAlignment="1">
      <alignment horizontal="left" shrinkToFit="1"/>
    </xf>
    <xf numFmtId="0" fontId="116" fillId="0" borderId="1" xfId="0" applyFont="1" applyBorder="1" applyAlignment="1">
      <alignment horizontal="center" vertical="center" wrapText="1" shrinkToFit="1"/>
    </xf>
    <xf numFmtId="0" fontId="116" fillId="0" borderId="1" xfId="0" applyFont="1" applyBorder="1" applyAlignment="1">
      <alignment horizontal="center" vertical="center" shrinkToFit="1"/>
    </xf>
    <xf numFmtId="0" fontId="116" fillId="0" borderId="2" xfId="0" applyFont="1" applyBorder="1" applyAlignment="1">
      <alignment horizontal="center" vertical="center" shrinkToFit="1"/>
    </xf>
    <xf numFmtId="0" fontId="108" fillId="2" borderId="5" xfId="0" applyFont="1" applyFill="1" applyBorder="1" applyAlignment="1" applyProtection="1">
      <alignment horizontal="left" vertical="center" shrinkToFit="1"/>
      <protection locked="0"/>
    </xf>
    <xf numFmtId="0" fontId="108" fillId="2" borderId="6" xfId="0" applyFont="1" applyFill="1" applyBorder="1" applyAlignment="1" applyProtection="1">
      <alignment horizontal="left" vertical="center" shrinkToFit="1"/>
      <protection locked="0"/>
    </xf>
    <xf numFmtId="0" fontId="108" fillId="2" borderId="7" xfId="0" applyFont="1" applyFill="1" applyBorder="1" applyAlignment="1" applyProtection="1">
      <alignment horizontal="left" vertical="center" shrinkToFit="1"/>
      <protection locked="0"/>
    </xf>
    <xf numFmtId="0" fontId="116" fillId="0" borderId="95" xfId="0" applyFont="1" applyBorder="1" applyAlignment="1">
      <alignment horizontal="center" vertical="center" shrinkToFit="1"/>
    </xf>
    <xf numFmtId="0" fontId="108" fillId="9" borderId="96" xfId="0" applyFont="1" applyFill="1" applyBorder="1" applyAlignment="1" applyProtection="1">
      <alignment horizontal="left" vertical="center" wrapText="1" shrinkToFit="1"/>
      <protection locked="0"/>
    </xf>
    <xf numFmtId="0" fontId="108" fillId="0" borderId="97" xfId="0" applyFont="1" applyBorder="1" applyAlignment="1">
      <alignment horizontal="center" vertical="center" wrapText="1" shrinkToFit="1"/>
    </xf>
    <xf numFmtId="0" fontId="108" fillId="0" borderId="97" xfId="0" applyFont="1" applyBorder="1" applyAlignment="1">
      <alignment horizontal="center" vertical="center" shrinkToFit="1"/>
    </xf>
    <xf numFmtId="0" fontId="108" fillId="9" borderId="97" xfId="4" applyFont="1" applyFill="1" applyBorder="1" applyAlignment="1" applyProtection="1">
      <alignment horizontal="left" vertical="center" shrinkToFit="1"/>
      <protection locked="0"/>
    </xf>
    <xf numFmtId="0" fontId="129" fillId="9" borderId="20" xfId="5" applyFont="1" applyFill="1" applyBorder="1" applyAlignment="1" applyProtection="1">
      <alignment horizontal="left" vertical="center" wrapText="1" shrinkToFit="1"/>
      <protection locked="0"/>
    </xf>
    <xf numFmtId="0" fontId="88" fillId="9" borderId="20" xfId="0" applyFont="1" applyFill="1" applyBorder="1" applyAlignment="1" applyProtection="1">
      <alignment horizontal="left" vertical="center" wrapText="1" shrinkToFit="1"/>
      <protection locked="0"/>
    </xf>
    <xf numFmtId="0" fontId="88" fillId="9" borderId="27" xfId="0" applyFont="1" applyFill="1" applyBorder="1" applyAlignment="1" applyProtection="1">
      <alignment horizontal="left" vertical="center" wrapText="1" shrinkToFit="1"/>
      <protection locked="0"/>
    </xf>
    <xf numFmtId="0" fontId="6" fillId="4" borderId="143" xfId="0" applyFont="1" applyFill="1" applyBorder="1" applyAlignment="1">
      <alignment horizontal="center" vertical="center" wrapText="1" shrinkToFit="1"/>
    </xf>
    <xf numFmtId="0" fontId="108" fillId="9" borderId="143" xfId="0" applyFont="1" applyFill="1" applyBorder="1" applyAlignment="1" applyProtection="1">
      <alignment horizontal="center" vertical="center" wrapText="1" shrinkToFit="1"/>
      <protection locked="0"/>
    </xf>
    <xf numFmtId="0" fontId="108" fillId="9" borderId="143" xfId="0" applyFont="1" applyFill="1" applyBorder="1" applyAlignment="1" applyProtection="1">
      <alignment horizontal="left" vertical="center" wrapText="1" shrinkToFit="1"/>
      <protection locked="0"/>
    </xf>
    <xf numFmtId="0" fontId="108" fillId="9" borderId="202" xfId="0" applyFont="1" applyFill="1" applyBorder="1" applyAlignment="1" applyProtection="1">
      <alignment horizontal="left" vertical="center" wrapText="1" shrinkToFit="1"/>
      <protection locked="0"/>
    </xf>
    <xf numFmtId="49" fontId="75" fillId="9" borderId="24" xfId="5" applyNumberFormat="1" applyFill="1" applyBorder="1" applyAlignment="1" applyProtection="1">
      <alignment horizontal="left" vertical="center" wrapText="1" shrinkToFit="1"/>
      <protection locked="0"/>
    </xf>
    <xf numFmtId="49" fontId="108" fillId="9" borderId="24" xfId="0" applyNumberFormat="1" applyFont="1" applyFill="1" applyBorder="1" applyAlignment="1" applyProtection="1">
      <alignment horizontal="left" vertical="center" wrapText="1" shrinkToFit="1"/>
      <protection locked="0"/>
    </xf>
    <xf numFmtId="49" fontId="108" fillId="9" borderId="25" xfId="0" applyNumberFormat="1" applyFont="1" applyFill="1" applyBorder="1" applyAlignment="1" applyProtection="1">
      <alignment horizontal="left" vertical="center" wrapText="1" shrinkToFit="1"/>
      <protection locked="0"/>
    </xf>
    <xf numFmtId="0" fontId="108" fillId="0" borderId="3" xfId="0" applyFont="1" applyBorder="1" applyAlignment="1">
      <alignment horizontal="center" vertical="center" shrinkToFit="1"/>
    </xf>
    <xf numFmtId="0" fontId="75" fillId="9" borderId="20" xfId="5" applyFill="1" applyBorder="1" applyAlignment="1" applyProtection="1">
      <alignment horizontal="left" vertical="center" wrapText="1" shrinkToFit="1"/>
      <protection locked="0"/>
    </xf>
    <xf numFmtId="0" fontId="108" fillId="9" borderId="20" xfId="0" applyFont="1" applyFill="1" applyBorder="1" applyAlignment="1" applyProtection="1">
      <alignment horizontal="left" vertical="center" wrapText="1" shrinkToFit="1"/>
      <protection locked="0"/>
    </xf>
    <xf numFmtId="0" fontId="108" fillId="9" borderId="27" xfId="0" applyFont="1" applyFill="1" applyBorder="1" applyAlignment="1" applyProtection="1">
      <alignment horizontal="left" vertical="center" wrapText="1" shrinkToFit="1"/>
      <protection locked="0"/>
    </xf>
    <xf numFmtId="0" fontId="108" fillId="0" borderId="2" xfId="0" applyFont="1" applyBorder="1" applyAlignment="1">
      <alignment horizontal="center" vertical="center" wrapText="1" shrinkToFit="1"/>
    </xf>
    <xf numFmtId="0" fontId="108" fillId="0" borderId="4" xfId="0" applyFont="1" applyBorder="1" applyAlignment="1">
      <alignment horizontal="center" vertical="center" shrinkToFit="1"/>
    </xf>
    <xf numFmtId="49" fontId="108" fillId="9" borderId="2" xfId="4" applyNumberFormat="1" applyFont="1" applyFill="1" applyBorder="1" applyAlignment="1" applyProtection="1">
      <alignment horizontal="left" vertical="center" shrinkToFit="1"/>
      <protection locked="0"/>
    </xf>
    <xf numFmtId="49" fontId="108" fillId="9" borderId="3" xfId="4" applyNumberFormat="1" applyFont="1" applyFill="1" applyBorder="1" applyAlignment="1" applyProtection="1">
      <alignment horizontal="left" vertical="center" shrinkToFit="1"/>
      <protection locked="0"/>
    </xf>
    <xf numFmtId="49" fontId="108" fillId="9" borderId="4" xfId="4" applyNumberFormat="1" applyFont="1" applyFill="1" applyBorder="1" applyAlignment="1" applyProtection="1">
      <alignment horizontal="left" vertical="center" shrinkToFit="1"/>
      <protection locked="0"/>
    </xf>
    <xf numFmtId="0" fontId="108" fillId="9" borderId="2" xfId="4" applyFont="1" applyFill="1" applyBorder="1" applyAlignment="1" applyProtection="1">
      <alignment horizontal="left" vertical="center" wrapText="1" shrinkToFit="1"/>
      <protection locked="0"/>
    </xf>
    <xf numFmtId="0" fontId="108" fillId="9" borderId="3" xfId="4" applyFont="1" applyFill="1" applyBorder="1" applyAlignment="1" applyProtection="1">
      <alignment horizontal="left" vertical="center" wrapText="1" shrinkToFit="1"/>
      <protection locked="0"/>
    </xf>
    <xf numFmtId="0" fontId="108" fillId="9" borderId="4" xfId="4" applyFont="1" applyFill="1" applyBorder="1" applyAlignment="1" applyProtection="1">
      <alignment horizontal="left" vertical="center" wrapText="1" shrinkToFit="1"/>
      <protection locked="0"/>
    </xf>
    <xf numFmtId="0" fontId="108" fillId="0" borderId="29" xfId="0" applyFont="1" applyBorder="1" applyAlignment="1">
      <alignment horizontal="center" vertical="center" wrapText="1" shrinkToFit="1"/>
    </xf>
    <xf numFmtId="0" fontId="108" fillId="0" borderId="24" xfId="0" applyFont="1" applyBorder="1" applyAlignment="1">
      <alignment horizontal="center" vertical="center" wrapText="1" shrinkToFit="1"/>
    </xf>
    <xf numFmtId="0" fontId="108" fillId="0" borderId="25" xfId="0" applyFont="1" applyBorder="1" applyAlignment="1">
      <alignment horizontal="center" vertical="center" wrapText="1" shrinkToFit="1"/>
    </xf>
    <xf numFmtId="0" fontId="108" fillId="0" borderId="34" xfId="0" applyFont="1" applyBorder="1" applyAlignment="1">
      <alignment horizontal="center" vertical="center" wrapText="1" shrinkToFit="1"/>
    </xf>
    <xf numFmtId="0" fontId="108" fillId="0" borderId="0" xfId="0" applyFont="1" applyAlignment="1">
      <alignment horizontal="center" vertical="center" wrapText="1" shrinkToFit="1"/>
    </xf>
    <xf numFmtId="0" fontId="108" fillId="0" borderId="26" xfId="0" applyFont="1" applyBorder="1" applyAlignment="1">
      <alignment horizontal="center" vertical="center" wrapText="1" shrinkToFit="1"/>
    </xf>
    <xf numFmtId="0" fontId="108" fillId="9" borderId="3" xfId="0" applyFont="1" applyFill="1" applyBorder="1" applyAlignment="1" applyProtection="1">
      <alignment horizontal="left" vertical="center" wrapText="1" shrinkToFit="1"/>
      <protection locked="0"/>
    </xf>
    <xf numFmtId="0" fontId="108" fillId="9" borderId="4" xfId="0" applyFont="1" applyFill="1" applyBorder="1" applyAlignment="1" applyProtection="1">
      <alignment horizontal="left" vertical="center" wrapText="1" shrinkToFit="1"/>
      <protection locked="0"/>
    </xf>
    <xf numFmtId="0" fontId="120" fillId="0" borderId="2" xfId="0" applyFont="1" applyBorder="1" applyAlignment="1">
      <alignment horizontal="center" vertical="center" shrinkToFit="1"/>
    </xf>
    <xf numFmtId="0" fontId="120" fillId="0" borderId="3" xfId="0" applyFont="1" applyBorder="1" applyAlignment="1">
      <alignment horizontal="center" vertical="center" shrinkToFit="1"/>
    </xf>
    <xf numFmtId="49" fontId="75" fillId="9" borderId="3" xfId="5" applyNumberFormat="1" applyFill="1" applyBorder="1" applyAlignment="1" applyProtection="1">
      <alignment horizontal="left" vertical="center" wrapText="1" shrinkToFit="1"/>
      <protection locked="0"/>
    </xf>
    <xf numFmtId="49" fontId="108" fillId="9" borderId="3" xfId="0" applyNumberFormat="1" applyFont="1" applyFill="1" applyBorder="1" applyAlignment="1" applyProtection="1">
      <alignment horizontal="left" vertical="center" wrapText="1" shrinkToFit="1"/>
      <protection locked="0"/>
    </xf>
    <xf numFmtId="49" fontId="108" fillId="9" borderId="4" xfId="0" applyNumberFormat="1" applyFont="1" applyFill="1" applyBorder="1" applyAlignment="1" applyProtection="1">
      <alignment horizontal="left" vertical="center" wrapText="1" shrinkToFit="1"/>
      <protection locked="0"/>
    </xf>
    <xf numFmtId="0" fontId="3" fillId="0" borderId="29" xfId="0" applyFont="1" applyBorder="1" applyAlignment="1">
      <alignment horizontal="center" vertical="center" wrapText="1"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2" xfId="0" applyFont="1" applyBorder="1" applyAlignment="1">
      <alignment horizontal="center" vertical="center" shrinkToFit="1"/>
    </xf>
    <xf numFmtId="49" fontId="3" fillId="9" borderId="104" xfId="0" applyNumberFormat="1" applyFont="1" applyFill="1" applyBorder="1" applyAlignment="1" applyProtection="1">
      <alignment horizontal="left" vertical="center" wrapText="1" shrinkToFit="1"/>
      <protection locked="0"/>
    </xf>
    <xf numFmtId="49" fontId="3" fillId="9" borderId="102" xfId="0" applyNumberFormat="1" applyFont="1" applyFill="1" applyBorder="1" applyAlignment="1" applyProtection="1">
      <alignment horizontal="left" vertical="center" wrapText="1" shrinkToFit="1"/>
      <protection locked="0"/>
    </xf>
    <xf numFmtId="49" fontId="3" fillId="9" borderId="105" xfId="0" applyNumberFormat="1" applyFont="1" applyFill="1" applyBorder="1" applyAlignment="1" applyProtection="1">
      <alignment horizontal="left" vertical="center" wrapText="1" shrinkToFit="1"/>
      <protection locked="0"/>
    </xf>
    <xf numFmtId="0" fontId="3" fillId="9" borderId="143" xfId="0" applyFont="1" applyFill="1" applyBorder="1" applyAlignment="1" applyProtection="1">
      <alignment horizontal="center" vertical="center" wrapText="1" shrinkToFit="1"/>
      <protection locked="0"/>
    </xf>
    <xf numFmtId="0" fontId="3" fillId="9" borderId="143" xfId="0" applyFont="1" applyFill="1" applyBorder="1" applyAlignment="1" applyProtection="1">
      <alignment horizontal="left" vertical="center" wrapText="1" shrinkToFit="1"/>
      <protection locked="0"/>
    </xf>
    <xf numFmtId="0" fontId="3" fillId="9" borderId="202" xfId="0" applyFont="1" applyFill="1" applyBorder="1" applyAlignment="1" applyProtection="1">
      <alignment horizontal="left" vertical="center" wrapText="1" shrinkToFit="1"/>
      <protection locked="0"/>
    </xf>
    <xf numFmtId="0" fontId="3" fillId="0" borderId="31" xfId="0" applyFont="1" applyBorder="1" applyAlignment="1">
      <alignment horizontal="center" vertical="center" shrinkToFit="1"/>
    </xf>
    <xf numFmtId="0" fontId="3" fillId="0" borderId="20" xfId="0" applyFont="1" applyBorder="1" applyAlignment="1">
      <alignment horizontal="center" vertical="center" shrinkToFit="1"/>
    </xf>
    <xf numFmtId="0" fontId="108" fillId="0" borderId="31" xfId="0" applyFont="1" applyBorder="1" applyAlignment="1">
      <alignment horizontal="left" vertical="center" shrinkToFit="1"/>
    </xf>
    <xf numFmtId="0" fontId="108" fillId="0" borderId="20" xfId="0" applyFont="1" applyBorder="1" applyAlignment="1">
      <alignment horizontal="left" vertical="center" shrinkToFit="1"/>
    </xf>
    <xf numFmtId="0" fontId="119" fillId="9" borderId="20" xfId="5"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0" borderId="3" xfId="0" applyFont="1" applyBorder="1" applyAlignment="1">
      <alignment horizontal="center" vertical="center"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94" fillId="0" borderId="2" xfId="0" applyFont="1" applyBorder="1" applyAlignment="1">
      <alignment horizontal="center" vertical="center" wrapText="1" shrinkToFit="1"/>
    </xf>
    <xf numFmtId="0" fontId="94" fillId="0" borderId="3" xfId="0" applyFont="1" applyBorder="1" applyAlignment="1">
      <alignment horizontal="center" vertical="center" wrapText="1" shrinkToFit="1"/>
    </xf>
    <xf numFmtId="0" fontId="88" fillId="9" borderId="3" xfId="0" applyFont="1" applyFill="1" applyBorder="1" applyAlignment="1" applyProtection="1">
      <alignment horizontal="center" vertical="center" wrapText="1" shrinkToFit="1"/>
      <protection locked="0"/>
    </xf>
    <xf numFmtId="0" fontId="88" fillId="9" borderId="3" xfId="0" applyFont="1" applyFill="1" applyBorder="1" applyAlignment="1" applyProtection="1">
      <alignment horizontal="center" vertical="center" shrinkToFit="1"/>
      <protection locked="0"/>
    </xf>
    <xf numFmtId="0" fontId="121" fillId="0" borderId="63" xfId="0" applyFont="1" applyBorder="1" applyAlignment="1">
      <alignment horizontal="center" vertical="center" wrapText="1" shrinkToFit="1"/>
    </xf>
    <xf numFmtId="0" fontId="121" fillId="0" borderId="62" xfId="0" applyFont="1" applyBorder="1" applyAlignment="1">
      <alignment horizontal="center" vertical="center" wrapText="1" shrinkToFit="1"/>
    </xf>
    <xf numFmtId="0" fontId="121" fillId="0" borderId="208" xfId="0" applyFont="1" applyBorder="1" applyAlignment="1">
      <alignment horizontal="center" vertical="center" wrapText="1" shrinkToFit="1"/>
    </xf>
    <xf numFmtId="0" fontId="89" fillId="0" borderId="29" xfId="0" applyFont="1" applyBorder="1" applyAlignment="1">
      <alignment horizontal="center" vertical="center" wrapText="1" shrinkToFit="1"/>
    </xf>
    <xf numFmtId="0" fontId="89" fillId="0" borderId="24" xfId="0" applyFont="1" applyBorder="1" applyAlignment="1">
      <alignment horizontal="center" vertical="center" wrapText="1" shrinkToFit="1"/>
    </xf>
    <xf numFmtId="0" fontId="89" fillId="0" borderId="34" xfId="0" applyFont="1" applyBorder="1" applyAlignment="1">
      <alignment horizontal="center" vertical="center" wrapText="1" shrinkToFit="1"/>
    </xf>
    <xf numFmtId="0" fontId="89" fillId="0" borderId="0" xfId="0" applyFont="1" applyBorder="1" applyAlignment="1">
      <alignment horizontal="center" vertical="center" wrapText="1" shrinkToFit="1"/>
    </xf>
    <xf numFmtId="0" fontId="89" fillId="0" borderId="31" xfId="0" applyFont="1" applyBorder="1" applyAlignment="1">
      <alignment horizontal="center" vertical="center" wrapText="1" shrinkToFit="1"/>
    </xf>
    <xf numFmtId="0" fontId="89" fillId="0" borderId="20" xfId="0" applyFont="1" applyBorder="1" applyAlignment="1">
      <alignment horizontal="center" vertical="center" wrapText="1" shrinkToFit="1"/>
    </xf>
    <xf numFmtId="0" fontId="90" fillId="9" borderId="24" xfId="0" applyFont="1" applyFill="1" applyBorder="1" applyAlignment="1" applyProtection="1">
      <alignment horizontal="left" vertical="top" wrapText="1" shrinkToFit="1"/>
      <protection locked="0"/>
    </xf>
    <xf numFmtId="0" fontId="90" fillId="9" borderId="25" xfId="0" applyFont="1" applyFill="1" applyBorder="1" applyAlignment="1" applyProtection="1">
      <alignment horizontal="left" vertical="top" wrapText="1" shrinkToFit="1"/>
      <protection locked="0"/>
    </xf>
    <xf numFmtId="0" fontId="90" fillId="9" borderId="0" xfId="0" applyFont="1" applyFill="1" applyBorder="1" applyAlignment="1" applyProtection="1">
      <alignment horizontal="left" vertical="top" wrapText="1" shrinkToFit="1"/>
      <protection locked="0"/>
    </xf>
    <xf numFmtId="0" fontId="90" fillId="9" borderId="26" xfId="0" applyFont="1" applyFill="1" applyBorder="1" applyAlignment="1" applyProtection="1">
      <alignment horizontal="left" vertical="top" wrapText="1" shrinkToFit="1"/>
      <protection locked="0"/>
    </xf>
    <xf numFmtId="0" fontId="108" fillId="0" borderId="1" xfId="0" applyFont="1" applyBorder="1" applyAlignment="1">
      <alignment horizontal="center" vertical="center" wrapText="1" shrinkToFit="1"/>
    </xf>
    <xf numFmtId="0" fontId="88" fillId="0" borderId="18" xfId="4" applyFont="1" applyBorder="1" applyAlignment="1">
      <alignment horizontal="left" vertical="center" shrinkToFit="1"/>
    </xf>
    <xf numFmtId="0" fontId="88" fillId="0" borderId="3" xfId="4" applyFont="1" applyBorder="1" applyAlignment="1">
      <alignment horizontal="left" vertical="center" shrinkToFit="1"/>
    </xf>
    <xf numFmtId="0" fontId="88" fillId="0" borderId="4" xfId="4" applyFont="1" applyBorder="1" applyAlignment="1">
      <alignment horizontal="left" vertical="center" shrinkToFit="1"/>
    </xf>
    <xf numFmtId="0" fontId="108" fillId="9" borderId="3" xfId="0" applyFont="1" applyFill="1" applyBorder="1" applyAlignment="1" applyProtection="1">
      <alignment horizontal="center" vertical="center" shrinkToFit="1"/>
      <protection locked="0"/>
    </xf>
    <xf numFmtId="0" fontId="108" fillId="0" borderId="3" xfId="0" applyFont="1" applyBorder="1" applyAlignment="1">
      <alignment horizontal="left" vertical="center" shrinkToFit="1"/>
    </xf>
    <xf numFmtId="0" fontId="108" fillId="0" borderId="2" xfId="4" applyFont="1" applyBorder="1" applyAlignment="1">
      <alignment horizontal="center" vertical="center" wrapText="1" shrinkToFit="1"/>
    </xf>
    <xf numFmtId="0" fontId="108" fillId="0" borderId="3" xfId="4" applyFont="1" applyBorder="1" applyAlignment="1">
      <alignment horizontal="center" vertical="center" wrapText="1" shrinkToFit="1"/>
    </xf>
    <xf numFmtId="0" fontId="108" fillId="2" borderId="5" xfId="4" applyFont="1" applyFill="1" applyBorder="1" applyAlignment="1" applyProtection="1">
      <alignment horizontal="center" vertical="center" wrapText="1" shrinkToFit="1"/>
      <protection locked="0"/>
    </xf>
    <xf numFmtId="0" fontId="108" fillId="2" borderId="7" xfId="4" applyFont="1" applyFill="1" applyBorder="1" applyAlignment="1" applyProtection="1">
      <alignment horizontal="center" vertical="center" wrapText="1" shrinkToFit="1"/>
      <protection locked="0"/>
    </xf>
    <xf numFmtId="0" fontId="108" fillId="0" borderId="18" xfId="4" applyFont="1" applyBorder="1" applyAlignment="1">
      <alignment horizontal="left" vertical="center" shrinkToFit="1"/>
    </xf>
    <xf numFmtId="0" fontId="108" fillId="0" borderId="3" xfId="4" applyFont="1" applyBorder="1" applyAlignment="1">
      <alignment horizontal="left" vertical="center" shrinkToFit="1"/>
    </xf>
    <xf numFmtId="0" fontId="108" fillId="0" borderId="19" xfId="4" applyFont="1" applyBorder="1" applyAlignment="1">
      <alignment horizontal="left" vertical="center" shrinkToFit="1"/>
    </xf>
    <xf numFmtId="0" fontId="88" fillId="0" borderId="19" xfId="4" applyFont="1" applyBorder="1" applyAlignment="1">
      <alignment horizontal="left" vertical="center" shrinkToFit="1"/>
    </xf>
    <xf numFmtId="0" fontId="108" fillId="0" borderId="4" xfId="0" applyFont="1" applyBorder="1" applyAlignment="1">
      <alignment horizontal="left" vertical="center" shrinkToFit="1"/>
    </xf>
    <xf numFmtId="0" fontId="108" fillId="0" borderId="2" xfId="4" applyFont="1" applyBorder="1" applyAlignment="1">
      <alignment horizontal="center" vertical="center" shrinkToFit="1"/>
    </xf>
    <xf numFmtId="0" fontId="108" fillId="0" borderId="3" xfId="4" applyFont="1" applyBorder="1" applyAlignment="1">
      <alignment horizontal="center" vertical="center" shrinkToFit="1"/>
    </xf>
    <xf numFmtId="0" fontId="108" fillId="9" borderId="3" xfId="4" applyFont="1" applyFill="1" applyBorder="1" applyAlignment="1" applyProtection="1">
      <alignment horizontal="center" vertical="center" shrinkToFit="1"/>
      <protection locked="0"/>
    </xf>
    <xf numFmtId="38" fontId="88" fillId="9" borderId="3" xfId="7" applyFont="1" applyFill="1" applyBorder="1" applyAlignment="1" applyProtection="1">
      <alignment horizontal="center" vertical="center" shrinkToFit="1"/>
      <protection locked="0"/>
    </xf>
    <xf numFmtId="0" fontId="88" fillId="0" borderId="3" xfId="0" applyFont="1" applyBorder="1" applyAlignment="1">
      <alignment horizontal="center" vertical="center" shrinkToFit="1"/>
    </xf>
    <xf numFmtId="0" fontId="88" fillId="0" borderId="2" xfId="0" applyFont="1" applyBorder="1" applyAlignment="1">
      <alignment horizontal="center" vertical="center" shrinkToFit="1"/>
    </xf>
    <xf numFmtId="0" fontId="88" fillId="0" borderId="2" xfId="4" applyFont="1" applyBorder="1" applyAlignment="1">
      <alignment horizontal="center" vertical="center" shrinkToFit="1"/>
    </xf>
    <xf numFmtId="0" fontId="88" fillId="0" borderId="3" xfId="4" applyFont="1" applyBorder="1" applyAlignment="1">
      <alignment horizontal="center" vertical="center" shrinkToFit="1"/>
    </xf>
    <xf numFmtId="38" fontId="88" fillId="0" borderId="3" xfId="7" applyFont="1" applyFill="1" applyBorder="1" applyAlignment="1">
      <alignment horizontal="center" vertical="center" shrinkToFit="1"/>
    </xf>
    <xf numFmtId="0" fontId="88" fillId="0" borderId="231" xfId="4" applyFont="1" applyBorder="1" applyAlignment="1">
      <alignment horizontal="center" vertical="center" shrinkToFit="1"/>
    </xf>
    <xf numFmtId="0" fontId="88" fillId="0" borderId="232" xfId="4" applyFont="1" applyBorder="1" applyAlignment="1">
      <alignment horizontal="center" vertical="center" shrinkToFit="1"/>
    </xf>
    <xf numFmtId="0" fontId="88" fillId="0" borderId="233" xfId="4" applyFont="1" applyBorder="1" applyAlignment="1">
      <alignment horizontal="center" vertical="center" shrinkToFit="1"/>
    </xf>
    <xf numFmtId="0" fontId="77" fillId="0" borderId="47" xfId="0" applyFont="1" applyBorder="1" applyAlignment="1">
      <alignment horizontal="center" vertical="center" wrapText="1" shrinkToFit="1"/>
    </xf>
    <xf numFmtId="0" fontId="77" fillId="0" borderId="6" xfId="0" applyFont="1" applyBorder="1" applyAlignment="1">
      <alignment horizontal="center" vertical="center" wrapText="1" shrinkToFit="1"/>
    </xf>
    <xf numFmtId="0" fontId="77" fillId="0" borderId="7" xfId="0" applyFont="1" applyBorder="1" applyAlignment="1">
      <alignment horizontal="center" vertical="center" wrapText="1" shrinkToFit="1"/>
    </xf>
    <xf numFmtId="0" fontId="88" fillId="2" borderId="8" xfId="0" applyFont="1" applyFill="1" applyBorder="1" applyAlignment="1" applyProtection="1">
      <alignment horizontal="center" vertical="center" shrinkToFit="1"/>
      <protection locked="0"/>
    </xf>
    <xf numFmtId="0" fontId="88" fillId="2" borderId="228" xfId="0" applyFont="1" applyFill="1" applyBorder="1" applyAlignment="1" applyProtection="1">
      <alignment horizontal="center" vertical="center" shrinkToFit="1"/>
      <protection locked="0"/>
    </xf>
    <xf numFmtId="0" fontId="88" fillId="2" borderId="13" xfId="0" applyFont="1" applyFill="1" applyBorder="1" applyAlignment="1" applyProtection="1">
      <alignment horizontal="center" vertical="center" shrinkToFit="1"/>
      <protection locked="0"/>
    </xf>
    <xf numFmtId="0" fontId="88" fillId="2" borderId="229" xfId="0" applyFont="1" applyFill="1" applyBorder="1" applyAlignment="1" applyProtection="1">
      <alignment horizontal="center" vertical="center" shrinkToFit="1"/>
      <protection locked="0"/>
    </xf>
    <xf numFmtId="0" fontId="77" fillId="0" borderId="226" xfId="0" applyFont="1" applyBorder="1" applyAlignment="1">
      <alignment horizontal="center" vertical="center" wrapText="1" shrinkToFit="1"/>
    </xf>
    <xf numFmtId="0" fontId="77" fillId="0" borderId="9" xfId="0" applyFont="1" applyBorder="1" applyAlignment="1">
      <alignment horizontal="center" vertical="center" wrapText="1" shrinkToFit="1"/>
    </xf>
    <xf numFmtId="0" fontId="77" fillId="0" borderId="10" xfId="0" applyFont="1" applyBorder="1" applyAlignment="1">
      <alignment horizontal="center" vertical="center" wrapText="1" shrinkToFit="1"/>
    </xf>
    <xf numFmtId="0" fontId="77" fillId="0" borderId="227" xfId="0" applyFont="1" applyBorder="1" applyAlignment="1">
      <alignment horizontal="center" vertical="center" wrapText="1" shrinkToFit="1"/>
    </xf>
    <xf numFmtId="0" fontId="77" fillId="0" borderId="14" xfId="0" applyFont="1" applyBorder="1" applyAlignment="1">
      <alignment horizontal="center" vertical="center" wrapText="1" shrinkToFit="1"/>
    </xf>
    <xf numFmtId="0" fontId="77" fillId="0" borderId="126" xfId="0" applyFont="1" applyBorder="1" applyAlignment="1">
      <alignment horizontal="center" vertical="center" wrapText="1" shrinkToFit="1"/>
    </xf>
    <xf numFmtId="0" fontId="88" fillId="0" borderId="163" xfId="0" applyFont="1" applyBorder="1" applyAlignment="1" applyProtection="1">
      <alignment horizontal="center" vertical="center" shrinkToFit="1"/>
    </xf>
    <xf numFmtId="0" fontId="88" fillId="0" borderId="164" xfId="0" applyFont="1" applyBorder="1" applyAlignment="1" applyProtection="1">
      <alignment horizontal="center" vertical="center" shrinkToFit="1"/>
    </xf>
    <xf numFmtId="0" fontId="88" fillId="2" borderId="5" xfId="0" applyFont="1" applyFill="1" applyBorder="1" applyAlignment="1" applyProtection="1">
      <alignment horizontal="center" vertical="center" shrinkToFit="1"/>
      <protection locked="0"/>
    </xf>
    <xf numFmtId="0" fontId="88" fillId="2" borderId="48" xfId="0" applyFont="1" applyFill="1" applyBorder="1" applyAlignment="1" applyProtection="1">
      <alignment horizontal="center" vertical="center" shrinkToFit="1"/>
      <protection locked="0"/>
    </xf>
    <xf numFmtId="0" fontId="108" fillId="0" borderId="122" xfId="0" applyFont="1" applyBorder="1" applyAlignment="1">
      <alignment horizontal="left" vertical="center" wrapText="1" shrinkToFit="1"/>
    </xf>
    <xf numFmtId="0" fontId="108" fillId="0" borderId="123" xfId="0" applyFont="1" applyBorder="1" applyAlignment="1">
      <alignment horizontal="left" vertical="center" wrapText="1" shrinkToFit="1"/>
    </xf>
    <xf numFmtId="0" fontId="108" fillId="0" borderId="124" xfId="0" applyFont="1" applyBorder="1" applyAlignment="1">
      <alignment horizontal="left" vertical="center" wrapText="1" shrinkToFit="1"/>
    </xf>
    <xf numFmtId="0" fontId="88" fillId="0" borderId="29" xfId="4" applyFont="1" applyBorder="1" applyAlignment="1">
      <alignment horizontal="center" vertical="center" wrapText="1" shrinkToFit="1"/>
    </xf>
    <xf numFmtId="0" fontId="88" fillId="0" borderId="24" xfId="4" applyFont="1" applyBorder="1" applyAlignment="1">
      <alignment horizontal="center" vertical="center" shrinkToFit="1"/>
    </xf>
    <xf numFmtId="0" fontId="88" fillId="0" borderId="25" xfId="4" applyFont="1" applyBorder="1" applyAlignment="1">
      <alignment horizontal="center" vertical="center" shrinkToFit="1"/>
    </xf>
    <xf numFmtId="0" fontId="88" fillId="0" borderId="34" xfId="4" applyFont="1" applyBorder="1" applyAlignment="1">
      <alignment horizontal="center" vertical="center" shrinkToFit="1"/>
    </xf>
    <xf numFmtId="0" fontId="88" fillId="0" borderId="0" xfId="4" applyFont="1" applyAlignment="1">
      <alignment horizontal="center" vertical="center" shrinkToFit="1"/>
    </xf>
    <xf numFmtId="0" fontId="88" fillId="0" borderId="26" xfId="4" applyFont="1" applyBorder="1" applyAlignment="1">
      <alignment horizontal="center" vertical="center" shrinkToFit="1"/>
    </xf>
    <xf numFmtId="0" fontId="88" fillId="0" borderId="31" xfId="4" applyFont="1" applyBorder="1" applyAlignment="1">
      <alignment horizontal="center" vertical="center" shrinkToFit="1"/>
    </xf>
    <xf numFmtId="0" fontId="88" fillId="0" borderId="20" xfId="4" applyFont="1" applyBorder="1" applyAlignment="1">
      <alignment horizontal="center" vertical="center" shrinkToFit="1"/>
    </xf>
    <xf numFmtId="0" fontId="88" fillId="0" borderId="27" xfId="4" applyFont="1" applyBorder="1" applyAlignment="1">
      <alignment horizontal="center" vertical="center" shrinkToFit="1"/>
    </xf>
    <xf numFmtId="0" fontId="88" fillId="0" borderId="2" xfId="0" applyFont="1" applyBorder="1" applyAlignment="1">
      <alignment horizontal="left" vertical="center" wrapText="1" shrinkToFit="1"/>
    </xf>
    <xf numFmtId="0" fontId="88" fillId="0" borderId="3" xfId="0" applyFont="1" applyBorder="1" applyAlignment="1">
      <alignment horizontal="left" vertical="center" wrapText="1" shrinkToFit="1"/>
    </xf>
    <xf numFmtId="0" fontId="88" fillId="0" borderId="4" xfId="0" applyFont="1" applyBorder="1" applyAlignment="1">
      <alignment horizontal="left" vertical="center" wrapText="1" shrinkToFit="1"/>
    </xf>
    <xf numFmtId="0" fontId="88" fillId="9" borderId="34" xfId="0" applyFont="1" applyFill="1" applyBorder="1" applyAlignment="1" applyProtection="1">
      <alignment horizontal="left" vertical="top" wrapText="1"/>
      <protection locked="0"/>
    </xf>
    <xf numFmtId="0" fontId="88" fillId="9" borderId="0" xfId="0" applyFont="1" applyFill="1" applyBorder="1" applyAlignment="1" applyProtection="1">
      <alignment horizontal="left" vertical="top" wrapText="1"/>
      <protection locked="0"/>
    </xf>
    <xf numFmtId="0" fontId="88" fillId="9" borderId="26" xfId="0" applyFont="1" applyFill="1" applyBorder="1" applyAlignment="1" applyProtection="1">
      <alignment horizontal="left" vertical="top" wrapText="1"/>
      <protection locked="0"/>
    </xf>
    <xf numFmtId="0" fontId="88" fillId="9" borderId="31" xfId="0" applyFont="1" applyFill="1" applyBorder="1" applyAlignment="1" applyProtection="1">
      <alignment horizontal="left" vertical="top" wrapText="1"/>
      <protection locked="0"/>
    </xf>
    <xf numFmtId="0" fontId="88" fillId="9" borderId="20" xfId="0" applyFont="1" applyFill="1" applyBorder="1" applyAlignment="1" applyProtection="1">
      <alignment horizontal="left" vertical="top" wrapText="1"/>
      <protection locked="0"/>
    </xf>
    <xf numFmtId="0" fontId="88" fillId="9" borderId="27" xfId="0" applyFont="1" applyFill="1" applyBorder="1" applyAlignment="1" applyProtection="1">
      <alignment horizontal="left" vertical="top" wrapText="1"/>
      <protection locked="0"/>
    </xf>
    <xf numFmtId="0" fontId="108" fillId="0" borderId="0" xfId="0" applyFont="1" applyAlignment="1">
      <alignment horizontal="left" shrinkToFit="1"/>
    </xf>
    <xf numFmtId="0" fontId="108" fillId="0" borderId="2" xfId="0" applyFont="1" applyBorder="1" applyAlignment="1">
      <alignment horizontal="left" vertical="center" shrinkToFit="1"/>
    </xf>
    <xf numFmtId="0" fontId="108" fillId="2" borderId="2" xfId="4" applyFont="1" applyFill="1" applyBorder="1" applyAlignment="1" applyProtection="1">
      <alignment horizontal="center" vertical="center" shrinkToFit="1"/>
      <protection locked="0"/>
    </xf>
    <xf numFmtId="0" fontId="108" fillId="2" borderId="3" xfId="4" applyFont="1" applyFill="1" applyBorder="1" applyAlignment="1" applyProtection="1">
      <alignment horizontal="center" vertical="center" shrinkToFit="1"/>
      <protection locked="0"/>
    </xf>
    <xf numFmtId="0" fontId="108" fillId="2" borderId="4" xfId="4" applyFont="1" applyFill="1" applyBorder="1" applyAlignment="1" applyProtection="1">
      <alignment horizontal="center" vertical="center" shrinkToFit="1"/>
      <protection locked="0"/>
    </xf>
    <xf numFmtId="0" fontId="108" fillId="0" borderId="31" xfId="0" applyFont="1" applyBorder="1" applyAlignment="1">
      <alignment horizontal="left" vertical="center" wrapText="1" shrinkToFit="1"/>
    </xf>
    <xf numFmtId="0" fontId="108" fillId="0" borderId="20" xfId="0" applyFont="1" applyBorder="1" applyAlignment="1">
      <alignment horizontal="left" vertical="center" wrapText="1" shrinkToFit="1"/>
    </xf>
    <xf numFmtId="0" fontId="108" fillId="0" borderId="27" xfId="0" applyFont="1" applyBorder="1" applyAlignment="1">
      <alignment horizontal="left" vertical="center" wrapText="1" shrinkToFit="1"/>
    </xf>
    <xf numFmtId="0" fontId="88" fillId="0" borderId="0" xfId="0" applyFont="1" applyAlignment="1">
      <alignment horizontal="left" shrinkToFit="1"/>
    </xf>
    <xf numFmtId="0" fontId="88" fillId="0" borderId="2" xfId="0" applyFont="1" applyFill="1" applyBorder="1" applyAlignment="1">
      <alignment horizontal="left" vertical="center" wrapText="1" shrinkToFit="1"/>
    </xf>
    <xf numFmtId="0" fontId="88" fillId="0" borderId="3" xfId="0" applyFont="1" applyFill="1" applyBorder="1" applyAlignment="1">
      <alignment horizontal="left" vertical="center" wrapText="1" shrinkToFit="1"/>
    </xf>
    <xf numFmtId="0" fontId="88" fillId="0" borderId="4" xfId="0" applyFont="1" applyFill="1" applyBorder="1" applyAlignment="1">
      <alignment horizontal="left" vertical="center" wrapText="1" shrinkToFit="1"/>
    </xf>
    <xf numFmtId="0" fontId="108" fillId="9" borderId="34" xfId="0" applyFont="1" applyFill="1" applyBorder="1" applyAlignment="1" applyProtection="1">
      <alignment horizontal="left" vertical="top" wrapText="1" shrinkToFit="1"/>
      <protection locked="0"/>
    </xf>
    <xf numFmtId="0" fontId="108" fillId="9" borderId="0" xfId="0" applyFont="1" applyFill="1" applyBorder="1" applyAlignment="1" applyProtection="1">
      <alignment horizontal="left" vertical="top" wrapText="1" shrinkToFit="1"/>
      <protection locked="0"/>
    </xf>
    <xf numFmtId="0" fontId="108" fillId="9" borderId="26" xfId="0" applyFont="1" applyFill="1" applyBorder="1" applyAlignment="1" applyProtection="1">
      <alignment horizontal="left" vertical="top" wrapText="1" shrinkToFit="1"/>
      <protection locked="0"/>
    </xf>
    <xf numFmtId="0" fontId="108" fillId="9" borderId="31" xfId="0" applyFont="1" applyFill="1" applyBorder="1" applyAlignment="1" applyProtection="1">
      <alignment horizontal="left" vertical="top" wrapText="1" shrinkToFit="1"/>
      <protection locked="0"/>
    </xf>
    <xf numFmtId="0" fontId="108" fillId="9" borderId="20" xfId="0" applyFont="1" applyFill="1" applyBorder="1" applyAlignment="1" applyProtection="1">
      <alignment horizontal="left" vertical="top" wrapText="1" shrinkToFit="1"/>
      <protection locked="0"/>
    </xf>
    <xf numFmtId="0" fontId="108" fillId="9" borderId="27" xfId="0" applyFont="1" applyFill="1" applyBorder="1" applyAlignment="1" applyProtection="1">
      <alignment horizontal="left" vertical="top" wrapText="1" shrinkToFit="1"/>
      <protection locked="0"/>
    </xf>
    <xf numFmtId="0" fontId="108" fillId="2" borderId="5" xfId="0" applyFont="1" applyFill="1" applyBorder="1" applyAlignment="1" applyProtection="1">
      <alignment horizontal="center" vertical="center" wrapText="1" shrinkToFit="1"/>
      <protection locked="0"/>
    </xf>
    <xf numFmtId="0" fontId="108" fillId="2" borderId="6" xfId="0" applyFont="1" applyFill="1" applyBorder="1" applyAlignment="1" applyProtection="1">
      <alignment horizontal="center" vertical="center" wrapText="1" shrinkToFit="1"/>
      <protection locked="0"/>
    </xf>
    <xf numFmtId="0" fontId="108" fillId="0" borderId="5" xfId="0" applyFont="1" applyBorder="1" applyAlignment="1">
      <alignment horizontal="left" vertical="center" wrapText="1" shrinkToFit="1"/>
    </xf>
    <xf numFmtId="0" fontId="108" fillId="0" borderId="6" xfId="0" applyFont="1" applyBorder="1" applyAlignment="1">
      <alignment horizontal="left" vertical="center" wrapText="1" shrinkToFit="1"/>
    </xf>
    <xf numFmtId="0" fontId="108" fillId="2" borderId="7" xfId="0" applyFont="1" applyFill="1" applyBorder="1" applyAlignment="1" applyProtection="1">
      <alignment horizontal="center" vertical="center" wrapText="1" shrinkToFit="1"/>
      <protection locked="0"/>
    </xf>
    <xf numFmtId="0" fontId="108" fillId="0" borderId="5" xfId="0" applyFont="1" applyBorder="1" applyAlignment="1">
      <alignment horizontal="left" vertical="center" shrinkToFit="1"/>
    </xf>
    <xf numFmtId="0" fontId="108" fillId="0" borderId="6" xfId="0" applyFont="1" applyBorder="1" applyAlignment="1">
      <alignment horizontal="left" vertical="center" shrinkToFit="1"/>
    </xf>
    <xf numFmtId="0" fontId="108" fillId="0" borderId="7" xfId="0" applyFont="1" applyBorder="1" applyAlignment="1">
      <alignment horizontal="left" vertical="center" shrinkToFit="1"/>
    </xf>
    <xf numFmtId="0" fontId="108" fillId="0" borderId="31" xfId="4" applyFont="1" applyBorder="1" applyAlignment="1">
      <alignment horizontal="left" vertical="center" wrapText="1" shrinkToFit="1"/>
    </xf>
    <xf numFmtId="0" fontId="108" fillId="0" borderId="20" xfId="4" applyFont="1" applyBorder="1" applyAlignment="1">
      <alignment horizontal="left" vertical="center" wrapText="1" shrinkToFit="1"/>
    </xf>
    <xf numFmtId="0" fontId="108" fillId="0" borderId="27" xfId="4" applyFont="1" applyBorder="1" applyAlignment="1">
      <alignment horizontal="left" vertical="center" wrapText="1" shrinkToFit="1"/>
    </xf>
    <xf numFmtId="0" fontId="108" fillId="9" borderId="31" xfId="0" applyFont="1" applyFill="1" applyBorder="1" applyAlignment="1" applyProtection="1">
      <alignment horizontal="left" vertical="center" shrinkToFit="1"/>
      <protection locked="0"/>
    </xf>
    <xf numFmtId="0" fontId="108" fillId="9" borderId="20" xfId="0" applyFont="1" applyFill="1" applyBorder="1" applyAlignment="1" applyProtection="1">
      <alignment horizontal="left" vertical="center" shrinkToFit="1"/>
      <protection locked="0"/>
    </xf>
    <xf numFmtId="0" fontId="123" fillId="0" borderId="20" xfId="0" applyFont="1" applyBorder="1" applyAlignment="1">
      <alignment horizontal="left" vertical="center" wrapText="1" shrinkToFit="1"/>
    </xf>
    <xf numFmtId="0" fontId="123" fillId="0" borderId="27" xfId="0" applyFont="1" applyBorder="1" applyAlignment="1">
      <alignment horizontal="left" vertical="center" wrapText="1" shrinkToFit="1"/>
    </xf>
    <xf numFmtId="0" fontId="106" fillId="0" borderId="34" xfId="4" applyFont="1" applyBorder="1" applyAlignment="1">
      <alignment horizontal="left" vertical="center" wrapText="1" shrinkToFit="1"/>
    </xf>
    <xf numFmtId="0" fontId="108" fillId="0" borderId="34" xfId="0" applyFont="1" applyBorder="1" applyAlignment="1">
      <alignment horizontal="left" vertical="center" shrinkToFit="1"/>
    </xf>
    <xf numFmtId="0" fontId="108" fillId="0" borderId="0" xfId="0" applyFont="1" applyBorder="1" applyAlignment="1">
      <alignment horizontal="left" vertical="center" shrinkToFit="1"/>
    </xf>
    <xf numFmtId="0" fontId="108" fillId="0" borderId="26" xfId="0" applyFont="1" applyBorder="1" applyAlignment="1">
      <alignment horizontal="left" vertical="center" shrinkToFit="1"/>
    </xf>
    <xf numFmtId="0" fontId="108" fillId="0" borderId="27" xfId="0" applyFont="1" applyBorder="1" applyAlignment="1">
      <alignment horizontal="left" vertical="center" shrinkToFit="1"/>
    </xf>
    <xf numFmtId="0" fontId="108" fillId="9" borderId="29" xfId="0" applyFont="1" applyFill="1" applyBorder="1" applyAlignment="1" applyProtection="1">
      <alignment horizontal="left" vertical="top" wrapText="1" shrinkToFit="1"/>
      <protection locked="0"/>
    </xf>
    <xf numFmtId="0" fontId="108" fillId="9" borderId="24" xfId="0" applyFont="1" applyFill="1" applyBorder="1" applyAlignment="1" applyProtection="1">
      <alignment horizontal="left" vertical="top" wrapText="1" shrinkToFit="1"/>
      <protection locked="0"/>
    </xf>
    <xf numFmtId="0" fontId="108" fillId="9" borderId="25" xfId="0" applyFont="1" applyFill="1" applyBorder="1" applyAlignment="1" applyProtection="1">
      <alignment horizontal="left" vertical="top" wrapText="1" shrinkToFit="1"/>
      <protection locked="0"/>
    </xf>
    <xf numFmtId="0" fontId="108" fillId="0" borderId="34" xfId="0" applyFont="1" applyBorder="1" applyAlignment="1">
      <alignment horizontal="left" vertical="center" wrapText="1" shrinkToFit="1"/>
    </xf>
    <xf numFmtId="0" fontId="108" fillId="0" borderId="0" xfId="0" applyFont="1" applyBorder="1" applyAlignment="1">
      <alignment horizontal="left" vertical="center" wrapText="1" shrinkToFit="1"/>
    </xf>
    <xf numFmtId="0" fontId="108" fillId="0" borderId="26" xfId="0" applyFont="1" applyBorder="1" applyAlignment="1">
      <alignment horizontal="left" vertical="center" wrapText="1" shrinkToFit="1"/>
    </xf>
    <xf numFmtId="0" fontId="88" fillId="0" borderId="31" xfId="0" applyFont="1" applyBorder="1" applyAlignment="1">
      <alignment horizontal="left" vertical="center" wrapText="1" shrinkToFit="1"/>
    </xf>
    <xf numFmtId="0" fontId="88" fillId="0" borderId="20" xfId="0" applyFont="1" applyBorder="1" applyAlignment="1">
      <alignment horizontal="left" vertical="center" wrapText="1" shrinkToFit="1"/>
    </xf>
    <xf numFmtId="0" fontId="88" fillId="0" borderId="0" xfId="0" applyFont="1" applyBorder="1" applyAlignment="1">
      <alignment horizontal="left" vertical="center" wrapText="1" shrinkToFit="1"/>
    </xf>
    <xf numFmtId="0" fontId="88" fillId="0" borderId="27" xfId="0" applyFont="1" applyBorder="1" applyAlignment="1">
      <alignment horizontal="left" vertical="center" wrapText="1" shrinkToFit="1"/>
    </xf>
    <xf numFmtId="0" fontId="108" fillId="0" borderId="0" xfId="0" applyFont="1" applyBorder="1" applyAlignment="1">
      <alignment horizontal="center" vertical="center" shrinkToFit="1"/>
    </xf>
    <xf numFmtId="0" fontId="108" fillId="2" borderId="5" xfId="0" applyFont="1" applyFill="1" applyBorder="1" applyAlignment="1" applyProtection="1">
      <alignment horizontal="center" vertical="center" shrinkToFit="1"/>
      <protection locked="0"/>
    </xf>
    <xf numFmtId="0" fontId="108" fillId="2" borderId="7" xfId="0" applyFont="1" applyFill="1" applyBorder="1" applyAlignment="1" applyProtection="1">
      <alignment horizontal="center" vertical="center" shrinkToFit="1"/>
      <protection locked="0"/>
    </xf>
    <xf numFmtId="0" fontId="94" fillId="0" borderId="18" xfId="0" applyFont="1" applyBorder="1" applyAlignment="1">
      <alignment horizontal="left" vertical="center" shrinkToFit="1"/>
    </xf>
    <xf numFmtId="0" fontId="94" fillId="0" borderId="3" xfId="0" applyFont="1" applyBorder="1" applyAlignment="1">
      <alignment horizontal="left" vertical="center" shrinkToFit="1"/>
    </xf>
    <xf numFmtId="0" fontId="94" fillId="0" borderId="19" xfId="0" applyFont="1" applyBorder="1" applyAlignment="1">
      <alignment horizontal="left" vertical="center" shrinkToFit="1"/>
    </xf>
    <xf numFmtId="0" fontId="88" fillId="2" borderId="7" xfId="0" applyFont="1" applyFill="1" applyBorder="1" applyAlignment="1" applyProtection="1">
      <alignment horizontal="center" vertical="center" shrinkToFit="1"/>
      <protection locked="0"/>
    </xf>
    <xf numFmtId="0" fontId="88" fillId="0" borderId="18" xfId="0" applyFont="1" applyBorder="1" applyAlignment="1">
      <alignment horizontal="left" vertical="center" wrapText="1" shrinkToFit="1"/>
    </xf>
    <xf numFmtId="0" fontId="88" fillId="0" borderId="19" xfId="0" applyFont="1" applyBorder="1" applyAlignment="1">
      <alignment horizontal="left" vertical="center" wrapText="1" shrinkToFit="1"/>
    </xf>
    <xf numFmtId="0" fontId="119" fillId="0" borderId="0" xfId="5" applyFont="1" applyFill="1" applyBorder="1" applyAlignment="1" applyProtection="1">
      <alignment horizontal="left" vertical="center" shrinkToFit="1"/>
    </xf>
    <xf numFmtId="0" fontId="88" fillId="0" borderId="101" xfId="4" applyFont="1" applyBorder="1" applyAlignment="1">
      <alignment horizontal="center" vertical="center" wrapText="1" shrinkToFit="1"/>
    </xf>
    <xf numFmtId="0" fontId="88" fillId="0" borderId="102" xfId="4" applyFont="1" applyBorder="1" applyAlignment="1">
      <alignment horizontal="center" vertical="center" wrapText="1" shrinkToFit="1"/>
    </xf>
    <xf numFmtId="0" fontId="88" fillId="0" borderId="103" xfId="4" applyFont="1" applyBorder="1" applyAlignment="1">
      <alignment horizontal="center" vertical="center" wrapText="1" shrinkToFit="1"/>
    </xf>
    <xf numFmtId="0" fontId="88" fillId="0" borderId="104" xfId="4" applyFont="1" applyBorder="1" applyAlignment="1">
      <alignment horizontal="center" vertical="center" wrapText="1" shrinkToFit="1"/>
    </xf>
    <xf numFmtId="0" fontId="88" fillId="0" borderId="102" xfId="4" applyFont="1" applyBorder="1" applyAlignment="1">
      <alignment horizontal="center" vertical="center" shrinkToFit="1"/>
    </xf>
    <xf numFmtId="0" fontId="88" fillId="0" borderId="105" xfId="4" applyFont="1" applyBorder="1" applyAlignment="1">
      <alignment horizontal="center" vertical="center" shrinkToFit="1"/>
    </xf>
    <xf numFmtId="0" fontId="108" fillId="2" borderId="29" xfId="4" applyFont="1" applyFill="1" applyBorder="1" applyAlignment="1" applyProtection="1">
      <alignment horizontal="center" vertical="center" shrinkToFit="1"/>
      <protection locked="0"/>
    </xf>
    <xf numFmtId="0" fontId="108" fillId="2" borderId="24" xfId="4" applyFont="1" applyFill="1" applyBorder="1" applyAlignment="1" applyProtection="1">
      <alignment horizontal="center" vertical="center" shrinkToFit="1"/>
      <protection locked="0"/>
    </xf>
    <xf numFmtId="0" fontId="108" fillId="2" borderId="25" xfId="4" applyFont="1" applyFill="1" applyBorder="1" applyAlignment="1" applyProtection="1">
      <alignment horizontal="center" vertical="center" shrinkToFit="1"/>
      <protection locked="0"/>
    </xf>
    <xf numFmtId="0" fontId="108" fillId="2" borderId="34" xfId="4" applyFont="1" applyFill="1" applyBorder="1" applyAlignment="1" applyProtection="1">
      <alignment horizontal="center" vertical="center" shrinkToFit="1"/>
      <protection locked="0"/>
    </xf>
    <xf numFmtId="0" fontId="108" fillId="2" borderId="0" xfId="4" applyFont="1" applyFill="1" applyBorder="1" applyAlignment="1" applyProtection="1">
      <alignment horizontal="center" vertical="center" shrinkToFit="1"/>
      <protection locked="0"/>
    </xf>
    <xf numFmtId="0" fontId="108" fillId="2" borderId="26" xfId="4" applyFont="1" applyFill="1" applyBorder="1" applyAlignment="1" applyProtection="1">
      <alignment horizontal="center" vertical="center" shrinkToFit="1"/>
      <protection locked="0"/>
    </xf>
    <xf numFmtId="0" fontId="108" fillId="2" borderId="31" xfId="4" applyFont="1" applyFill="1" applyBorder="1" applyAlignment="1" applyProtection="1">
      <alignment horizontal="center" vertical="center" shrinkToFit="1"/>
      <protection locked="0"/>
    </xf>
    <xf numFmtId="0" fontId="108" fillId="2" borderId="20" xfId="4" applyFont="1" applyFill="1" applyBorder="1" applyAlignment="1" applyProtection="1">
      <alignment horizontal="center" vertical="center" shrinkToFit="1"/>
      <protection locked="0"/>
    </xf>
    <xf numFmtId="0" fontId="108" fillId="2" borderId="27" xfId="4" applyFont="1" applyFill="1" applyBorder="1" applyAlignment="1" applyProtection="1">
      <alignment horizontal="center" vertical="center" shrinkToFit="1"/>
      <protection locked="0"/>
    </xf>
    <xf numFmtId="0" fontId="88" fillId="0" borderId="76" xfId="4" applyFont="1" applyFill="1" applyBorder="1" applyAlignment="1">
      <alignment horizontal="center" vertical="center" wrapText="1"/>
    </xf>
    <xf numFmtId="0" fontId="88" fillId="0" borderId="75" xfId="4" applyFont="1" applyFill="1" applyBorder="1" applyAlignment="1">
      <alignment horizontal="center" vertical="center" wrapText="1"/>
    </xf>
    <xf numFmtId="0" fontId="90" fillId="0" borderId="75" xfId="4" applyFont="1" applyFill="1" applyBorder="1" applyAlignment="1" applyProtection="1">
      <alignment horizontal="left" vertical="center" wrapText="1" shrinkToFit="1"/>
    </xf>
    <xf numFmtId="0" fontId="90" fillId="0" borderId="77" xfId="4" applyFont="1" applyFill="1" applyBorder="1" applyAlignment="1" applyProtection="1">
      <alignment horizontal="left" vertical="center" wrapText="1" shrinkToFit="1"/>
    </xf>
    <xf numFmtId="0" fontId="88" fillId="0" borderId="2" xfId="4" applyFont="1" applyBorder="1" applyAlignment="1">
      <alignment horizontal="left" vertical="center" wrapText="1" shrinkToFit="1"/>
    </xf>
    <xf numFmtId="0" fontId="88" fillId="0" borderId="3" xfId="4" applyFont="1" applyBorder="1" applyAlignment="1">
      <alignment horizontal="left" vertical="center" wrapText="1" shrinkToFit="1"/>
    </xf>
    <xf numFmtId="0" fontId="88" fillId="0" borderId="4" xfId="4" applyFont="1" applyBorder="1" applyAlignment="1">
      <alignment horizontal="left" vertical="center" wrapText="1" shrinkToFit="1"/>
    </xf>
    <xf numFmtId="0" fontId="88" fillId="9" borderId="29" xfId="4" applyFont="1" applyFill="1" applyBorder="1" applyAlignment="1" applyProtection="1">
      <alignment horizontal="left" vertical="top" wrapText="1" shrinkToFit="1"/>
      <protection locked="0"/>
    </xf>
    <xf numFmtId="0" fontId="88" fillId="9" borderId="24" xfId="4" applyFont="1" applyFill="1" applyBorder="1" applyAlignment="1" applyProtection="1">
      <alignment horizontal="left" vertical="top" wrapText="1" shrinkToFit="1"/>
      <protection locked="0"/>
    </xf>
    <xf numFmtId="0" fontId="88" fillId="9" borderId="25" xfId="4" applyFont="1" applyFill="1" applyBorder="1" applyAlignment="1" applyProtection="1">
      <alignment horizontal="left" vertical="top" wrapText="1" shrinkToFit="1"/>
      <protection locked="0"/>
    </xf>
    <xf numFmtId="0" fontId="88" fillId="9" borderId="34" xfId="4" applyFont="1" applyFill="1" applyBorder="1" applyAlignment="1" applyProtection="1">
      <alignment horizontal="left" vertical="top" wrapText="1" shrinkToFit="1"/>
      <protection locked="0"/>
    </xf>
    <xf numFmtId="0" fontId="88" fillId="9" borderId="0" xfId="4" applyFont="1" applyFill="1" applyBorder="1" applyAlignment="1" applyProtection="1">
      <alignment horizontal="left" vertical="top" wrapText="1" shrinkToFit="1"/>
      <protection locked="0"/>
    </xf>
    <xf numFmtId="0" fontId="88" fillId="9" borderId="26" xfId="4" applyFont="1" applyFill="1" applyBorder="1" applyAlignment="1" applyProtection="1">
      <alignment horizontal="left" vertical="top" wrapText="1" shrinkToFit="1"/>
      <protection locked="0"/>
    </xf>
    <xf numFmtId="0" fontId="88" fillId="9" borderId="31" xfId="4" applyFont="1" applyFill="1" applyBorder="1" applyAlignment="1" applyProtection="1">
      <alignment horizontal="left" vertical="top" wrapText="1" shrinkToFit="1"/>
      <protection locked="0"/>
    </xf>
    <xf numFmtId="0" fontId="88" fillId="9" borderId="20" xfId="4" applyFont="1" applyFill="1" applyBorder="1" applyAlignment="1" applyProtection="1">
      <alignment horizontal="left" vertical="top" wrapText="1" shrinkToFit="1"/>
      <protection locked="0"/>
    </xf>
    <xf numFmtId="0" fontId="88" fillId="9" borderId="27" xfId="4" applyFont="1" applyFill="1" applyBorder="1" applyAlignment="1" applyProtection="1">
      <alignment horizontal="left" vertical="top" wrapText="1" shrinkToFit="1"/>
      <protection locked="0"/>
    </xf>
    <xf numFmtId="0" fontId="88" fillId="0" borderId="18" xfId="0" applyFont="1" applyBorder="1" applyAlignment="1">
      <alignment horizontal="left" vertical="center" shrinkToFit="1"/>
    </xf>
    <xf numFmtId="0" fontId="88" fillId="0" borderId="3" xfId="0" applyFont="1" applyBorder="1" applyAlignment="1">
      <alignment horizontal="left" vertical="center" shrinkToFit="1"/>
    </xf>
    <xf numFmtId="0" fontId="88" fillId="0" borderId="4" xfId="0" applyFont="1" applyBorder="1" applyAlignment="1">
      <alignment horizontal="left" vertical="center" shrinkToFit="1"/>
    </xf>
    <xf numFmtId="0" fontId="90" fillId="0" borderId="100" xfId="0" applyFont="1" applyBorder="1" applyAlignment="1">
      <alignment horizontal="center" vertical="center" shrinkToFit="1"/>
    </xf>
    <xf numFmtId="0" fontId="90" fillId="0" borderId="20" xfId="0" applyFont="1" applyBorder="1" applyAlignment="1">
      <alignment horizontal="center" vertical="center" shrinkToFit="1"/>
    </xf>
    <xf numFmtId="0" fontId="108" fillId="9" borderId="17" xfId="0" applyFont="1" applyFill="1" applyBorder="1" applyAlignment="1" applyProtection="1">
      <alignment horizontal="left" vertical="center" wrapText="1" shrinkToFit="1"/>
      <protection locked="0"/>
    </xf>
    <xf numFmtId="0" fontId="88" fillId="0" borderId="19" xfId="0" applyFont="1" applyBorder="1" applyAlignment="1">
      <alignment horizontal="left" vertical="center" shrinkToFit="1"/>
    </xf>
    <xf numFmtId="0" fontId="88" fillId="0" borderId="31" xfId="4" applyFont="1" applyFill="1" applyBorder="1" applyAlignment="1">
      <alignment horizontal="center" vertical="center" wrapText="1"/>
    </xf>
    <xf numFmtId="0" fontId="88" fillId="0" borderId="20" xfId="4" applyFont="1" applyFill="1" applyBorder="1" applyAlignment="1">
      <alignment horizontal="center" vertical="center" wrapText="1"/>
    </xf>
    <xf numFmtId="0" fontId="90" fillId="0" borderId="20" xfId="4" applyFont="1" applyFill="1" applyBorder="1" applyAlignment="1" applyProtection="1">
      <alignment horizontal="left" vertical="center" wrapText="1" shrinkToFit="1"/>
    </xf>
    <xf numFmtId="0" fontId="90" fillId="0" borderId="27" xfId="4" applyFont="1" applyFill="1" applyBorder="1" applyAlignment="1" applyProtection="1">
      <alignment horizontal="left" vertical="center" wrapText="1" shrinkToFit="1"/>
    </xf>
    <xf numFmtId="0" fontId="123" fillId="0" borderId="79" xfId="4" applyFont="1" applyBorder="1" applyAlignment="1">
      <alignment horizontal="center" vertical="center" textRotation="255" shrinkToFit="1"/>
    </xf>
    <xf numFmtId="0" fontId="123" fillId="0" borderId="111" xfId="4" applyFont="1" applyBorder="1" applyAlignment="1">
      <alignment horizontal="center" vertical="center" textRotation="255" shrinkToFit="1"/>
    </xf>
    <xf numFmtId="0" fontId="123" fillId="0" borderId="34" xfId="4" applyFont="1" applyBorder="1" applyAlignment="1">
      <alignment horizontal="center" vertical="center" textRotation="255" shrinkToFit="1"/>
    </xf>
    <xf numFmtId="0" fontId="123" fillId="0" borderId="106" xfId="4" applyFont="1" applyBorder="1" applyAlignment="1">
      <alignment horizontal="center" vertical="center" textRotation="255" shrinkToFit="1"/>
    </xf>
    <xf numFmtId="0" fontId="123" fillId="0" borderId="31" xfId="4" applyFont="1" applyBorder="1" applyAlignment="1">
      <alignment horizontal="center" vertical="center" textRotation="255" shrinkToFit="1"/>
    </xf>
    <xf numFmtId="0" fontId="123" fillId="0" borderId="206" xfId="4" applyFont="1" applyBorder="1" applyAlignment="1">
      <alignment horizontal="center" vertical="center" textRotation="255" shrinkToFit="1"/>
    </xf>
    <xf numFmtId="0" fontId="89" fillId="9" borderId="120" xfId="4" applyFont="1" applyFill="1" applyBorder="1" applyAlignment="1" applyProtection="1">
      <alignment horizontal="left" vertical="top" wrapText="1" shrinkToFit="1"/>
      <protection locked="0"/>
    </xf>
    <xf numFmtId="0" fontId="89" fillId="9" borderId="75" xfId="4" applyFont="1" applyFill="1" applyBorder="1" applyAlignment="1" applyProtection="1">
      <alignment horizontal="left" vertical="top" wrapText="1" shrinkToFit="1"/>
      <protection locked="0"/>
    </xf>
    <xf numFmtId="0" fontId="89" fillId="9" borderId="121" xfId="4" applyFont="1" applyFill="1" applyBorder="1" applyAlignment="1" applyProtection="1">
      <alignment horizontal="left" vertical="top" wrapText="1" shrinkToFit="1"/>
      <protection locked="0"/>
    </xf>
    <xf numFmtId="0" fontId="89" fillId="9" borderId="204" xfId="4" applyFont="1" applyFill="1" applyBorder="1" applyAlignment="1" applyProtection="1">
      <alignment horizontal="left" vertical="top" wrapText="1" shrinkToFit="1"/>
      <protection locked="0"/>
    </xf>
    <xf numFmtId="0" fontId="89" fillId="9" borderId="118" xfId="4" applyFont="1" applyFill="1" applyBorder="1" applyAlignment="1" applyProtection="1">
      <alignment horizontal="left" vertical="top" wrapText="1" shrinkToFit="1"/>
      <protection locked="0"/>
    </xf>
    <xf numFmtId="0" fontId="89" fillId="9" borderId="205" xfId="4" applyFont="1" applyFill="1" applyBorder="1" applyAlignment="1" applyProtection="1">
      <alignment horizontal="left" vertical="top" wrapText="1" shrinkToFit="1"/>
      <protection locked="0"/>
    </xf>
    <xf numFmtId="0" fontId="90" fillId="9" borderId="108" xfId="4" applyFont="1" applyFill="1" applyBorder="1" applyAlignment="1" applyProtection="1">
      <alignment horizontal="left" vertical="top" wrapText="1" indent="1" shrinkToFit="1"/>
      <protection locked="0"/>
    </xf>
    <xf numFmtId="0" fontId="90" fillId="9" borderId="78" xfId="4" applyFont="1" applyFill="1" applyBorder="1" applyAlignment="1" applyProtection="1">
      <alignment horizontal="left" vertical="top" wrapText="1" indent="1" shrinkToFit="1"/>
      <protection locked="0"/>
    </xf>
    <xf numFmtId="0" fontId="90" fillId="9" borderId="80" xfId="4" applyFont="1" applyFill="1" applyBorder="1" applyAlignment="1" applyProtection="1">
      <alignment horizontal="left" vertical="top" wrapText="1" indent="1" shrinkToFit="1"/>
      <protection locked="0"/>
    </xf>
    <xf numFmtId="0" fontId="90" fillId="9" borderId="107" xfId="4" applyFont="1" applyFill="1" applyBorder="1" applyAlignment="1" applyProtection="1">
      <alignment horizontal="left" vertical="top" wrapText="1" indent="1" shrinkToFit="1"/>
      <protection locked="0"/>
    </xf>
    <xf numFmtId="0" fontId="90" fillId="9" borderId="0" xfId="4" applyFont="1" applyFill="1" applyBorder="1" applyAlignment="1" applyProtection="1">
      <alignment horizontal="left" vertical="top" wrapText="1" indent="1" shrinkToFit="1"/>
      <protection locked="0"/>
    </xf>
    <xf numFmtId="0" fontId="90" fillId="9" borderId="26" xfId="4" applyFont="1" applyFill="1" applyBorder="1" applyAlignment="1" applyProtection="1">
      <alignment horizontal="left" vertical="top" wrapText="1" indent="1" shrinkToFit="1"/>
      <protection locked="0"/>
    </xf>
    <xf numFmtId="0" fontId="90" fillId="9" borderId="207" xfId="4" applyFont="1" applyFill="1" applyBorder="1" applyAlignment="1" applyProtection="1">
      <alignment horizontal="left" vertical="top" wrapText="1" indent="1" shrinkToFit="1"/>
      <protection locked="0"/>
    </xf>
    <xf numFmtId="0" fontId="90" fillId="9" borderId="20" xfId="4" applyFont="1" applyFill="1" applyBorder="1" applyAlignment="1" applyProtection="1">
      <alignment horizontal="left" vertical="top" wrapText="1" indent="1" shrinkToFit="1"/>
      <protection locked="0"/>
    </xf>
    <xf numFmtId="0" fontId="90" fillId="9" borderId="27" xfId="4" applyFont="1" applyFill="1" applyBorder="1" applyAlignment="1" applyProtection="1">
      <alignment horizontal="left" vertical="top" wrapText="1" indent="1" shrinkToFit="1"/>
      <protection locked="0"/>
    </xf>
    <xf numFmtId="0" fontId="89" fillId="9" borderId="110" xfId="4" applyFont="1" applyFill="1" applyBorder="1" applyAlignment="1" applyProtection="1">
      <alignment horizontal="left" vertical="top" wrapText="1" shrinkToFit="1"/>
      <protection locked="0"/>
    </xf>
    <xf numFmtId="0" fontId="89" fillId="9" borderId="99" xfId="4" applyFont="1" applyFill="1" applyBorder="1" applyAlignment="1" applyProtection="1">
      <alignment horizontal="left" vertical="top" wrapText="1" shrinkToFit="1"/>
      <protection locked="0"/>
    </xf>
    <xf numFmtId="0" fontId="89" fillId="9" borderId="109" xfId="4" applyFont="1" applyFill="1" applyBorder="1" applyAlignment="1" applyProtection="1">
      <alignment horizontal="left" vertical="top" wrapText="1" shrinkToFit="1"/>
      <protection locked="0"/>
    </xf>
    <xf numFmtId="0" fontId="90" fillId="9" borderId="0" xfId="4" applyFont="1" applyFill="1" applyAlignment="1" applyProtection="1">
      <alignment horizontal="left" vertical="top" wrapText="1" indent="1" shrinkToFit="1"/>
      <protection locked="0"/>
    </xf>
    <xf numFmtId="0" fontId="108" fillId="0" borderId="0" xfId="0" applyFont="1" applyAlignment="1">
      <alignment horizontal="left" vertical="center" shrinkToFit="1"/>
    </xf>
    <xf numFmtId="0" fontId="88" fillId="0" borderId="29" xfId="4" applyFont="1" applyBorder="1" applyAlignment="1">
      <alignment horizontal="left" vertical="center" wrapText="1" shrinkToFit="1"/>
    </xf>
    <xf numFmtId="0" fontId="88" fillId="0" borderId="24" xfId="4" applyFont="1" applyBorder="1" applyAlignment="1">
      <alignment horizontal="left" vertical="center" wrapText="1" shrinkToFit="1"/>
    </xf>
    <xf numFmtId="0" fontId="88" fillId="0" borderId="25" xfId="4" applyFont="1" applyBorder="1" applyAlignment="1">
      <alignment horizontal="left" vertical="center" wrapText="1" shrinkToFit="1"/>
    </xf>
    <xf numFmtId="0" fontId="95" fillId="4" borderId="100" xfId="4" applyFont="1" applyFill="1" applyBorder="1" applyAlignment="1">
      <alignment horizontal="left" vertical="center" wrapText="1"/>
    </xf>
    <xf numFmtId="0" fontId="95" fillId="4" borderId="20" xfId="4" applyFont="1" applyFill="1" applyBorder="1" applyAlignment="1">
      <alignment horizontal="left" vertical="center" wrapText="1"/>
    </xf>
    <xf numFmtId="0" fontId="95" fillId="4" borderId="27" xfId="4" applyFont="1" applyFill="1" applyBorder="1" applyAlignment="1">
      <alignment horizontal="left" vertical="center" wrapText="1"/>
    </xf>
    <xf numFmtId="0" fontId="88" fillId="2" borderId="5" xfId="4" applyFont="1" applyFill="1" applyBorder="1" applyAlignment="1" applyProtection="1">
      <alignment horizontal="center" vertical="center" wrapText="1" shrinkToFit="1"/>
      <protection locked="0"/>
    </xf>
    <xf numFmtId="0" fontId="88" fillId="2" borderId="7" xfId="4" applyFont="1" applyFill="1" applyBorder="1" applyAlignment="1" applyProtection="1">
      <alignment horizontal="center" vertical="center" wrapText="1" shrinkToFit="1"/>
      <protection locked="0"/>
    </xf>
    <xf numFmtId="0" fontId="77" fillId="4" borderId="18" xfId="4" applyFont="1" applyFill="1" applyBorder="1" applyAlignment="1">
      <alignment horizontal="left" vertical="center" wrapText="1" shrinkToFit="1"/>
    </xf>
    <xf numFmtId="0" fontId="77" fillId="4" borderId="3" xfId="4" applyFont="1" applyFill="1" applyBorder="1" applyAlignment="1">
      <alignment horizontal="left" vertical="center" shrinkToFit="1"/>
    </xf>
    <xf numFmtId="0" fontId="77" fillId="4" borderId="18" xfId="4" applyFont="1" applyFill="1" applyBorder="1" applyAlignment="1">
      <alignment horizontal="left" vertical="center" shrinkToFit="1"/>
    </xf>
    <xf numFmtId="0" fontId="89" fillId="9" borderId="20" xfId="4" applyFont="1" applyFill="1" applyBorder="1" applyAlignment="1" applyProtection="1">
      <alignment horizontal="left" vertical="top" wrapText="1" shrinkToFit="1"/>
      <protection locked="0"/>
    </xf>
    <xf numFmtId="0" fontId="88" fillId="0" borderId="31" xfId="4" applyFont="1" applyBorder="1" applyAlignment="1">
      <alignment horizontal="left" vertical="center" wrapText="1" shrinkToFit="1"/>
    </xf>
    <xf numFmtId="0" fontId="88" fillId="0" borderId="20" xfId="4" applyFont="1" applyBorder="1" applyAlignment="1">
      <alignment horizontal="left" vertical="center" wrapText="1" shrinkToFit="1"/>
    </xf>
    <xf numFmtId="0" fontId="88" fillId="0" borderId="0" xfId="4" applyFont="1" applyBorder="1" applyAlignment="1">
      <alignment horizontal="left" vertical="center" wrapText="1" shrinkToFit="1"/>
    </xf>
    <xf numFmtId="0" fontId="88" fillId="0" borderId="27" xfId="4" applyFont="1" applyBorder="1" applyAlignment="1">
      <alignment horizontal="left" vertical="center" wrapText="1" shrinkToFit="1"/>
    </xf>
    <xf numFmtId="0" fontId="89" fillId="4" borderId="29" xfId="4" applyFont="1" applyFill="1" applyBorder="1" applyAlignment="1">
      <alignment horizontal="center" vertical="center" wrapText="1" shrinkToFit="1"/>
    </xf>
    <xf numFmtId="0" fontId="89" fillId="4" borderId="24" xfId="4" applyFont="1" applyFill="1" applyBorder="1" applyAlignment="1">
      <alignment horizontal="center" vertical="center" wrapText="1" shrinkToFit="1"/>
    </xf>
    <xf numFmtId="0" fontId="89" fillId="4" borderId="30" xfId="4" applyFont="1" applyFill="1" applyBorder="1" applyAlignment="1">
      <alignment horizontal="center" vertical="center" wrapText="1" shrinkToFit="1"/>
    </xf>
    <xf numFmtId="0" fontId="89" fillId="4" borderId="31" xfId="4" applyFont="1" applyFill="1" applyBorder="1" applyAlignment="1">
      <alignment horizontal="center" vertical="center" wrapText="1" shrinkToFit="1"/>
    </xf>
    <xf numFmtId="0" fontId="89" fillId="4" borderId="20" xfId="4" applyFont="1" applyFill="1" applyBorder="1" applyAlignment="1">
      <alignment horizontal="center" vertical="center" wrapText="1" shrinkToFit="1"/>
    </xf>
    <xf numFmtId="0" fontId="89" fillId="4" borderId="21" xfId="4" applyFont="1" applyFill="1" applyBorder="1" applyAlignment="1">
      <alignment horizontal="center" vertical="center" wrapText="1" shrinkToFit="1"/>
    </xf>
    <xf numFmtId="0" fontId="95" fillId="4" borderId="100" xfId="4" applyFont="1" applyFill="1" applyBorder="1" applyAlignment="1">
      <alignment horizontal="left" vertical="center" wrapText="1" shrinkToFit="1"/>
    </xf>
    <xf numFmtId="0" fontId="95" fillId="4" borderId="20" xfId="4" applyFont="1" applyFill="1" applyBorder="1" applyAlignment="1">
      <alignment horizontal="left" vertical="center" wrapText="1" shrinkToFit="1"/>
    </xf>
    <xf numFmtId="0" fontId="88" fillId="2" borderId="5" xfId="4" applyFont="1" applyFill="1" applyBorder="1" applyAlignment="1" applyProtection="1">
      <alignment horizontal="center" vertical="center" shrinkToFit="1"/>
      <protection locked="0"/>
    </xf>
    <xf numFmtId="0" fontId="88" fillId="2" borderId="7" xfId="4" applyFont="1" applyFill="1" applyBorder="1" applyAlignment="1" applyProtection="1">
      <alignment horizontal="center" vertical="center" shrinkToFit="1"/>
      <protection locked="0"/>
    </xf>
    <xf numFmtId="0" fontId="88" fillId="0" borderId="1" xfId="4" applyFont="1" applyBorder="1" applyAlignment="1">
      <alignment horizontal="left" vertical="top" wrapText="1" shrinkToFit="1"/>
    </xf>
    <xf numFmtId="0" fontId="89" fillId="0" borderId="1" xfId="4" applyFont="1" applyBorder="1" applyAlignment="1">
      <alignment horizontal="left" vertical="top" wrapText="1" shrinkToFit="1"/>
    </xf>
    <xf numFmtId="41" fontId="108" fillId="0" borderId="159" xfId="0" applyNumberFormat="1" applyFont="1" applyBorder="1" applyAlignment="1">
      <alignment horizontal="center" vertical="center" wrapText="1" shrinkToFit="1"/>
    </xf>
    <xf numFmtId="41" fontId="108" fillId="0" borderId="38" xfId="0" applyNumberFormat="1" applyFont="1" applyBorder="1" applyAlignment="1">
      <alignment horizontal="center" vertical="center" wrapText="1" shrinkToFit="1"/>
    </xf>
    <xf numFmtId="0" fontId="108" fillId="0" borderId="38" xfId="0" applyFont="1" applyBorder="1" applyAlignment="1">
      <alignment horizontal="left" vertical="center" shrinkToFit="1"/>
    </xf>
    <xf numFmtId="0" fontId="108" fillId="0" borderId="93" xfId="0" applyFont="1" applyBorder="1" applyAlignment="1">
      <alignment horizontal="left" vertical="center" shrinkToFit="1"/>
    </xf>
    <xf numFmtId="41" fontId="108" fillId="0" borderId="160" xfId="0" applyNumberFormat="1" applyFont="1" applyBorder="1" applyAlignment="1">
      <alignment horizontal="center" vertical="center" wrapText="1" shrinkToFit="1"/>
    </xf>
    <xf numFmtId="41" fontId="108" fillId="0" borderId="42" xfId="0" applyNumberFormat="1" applyFont="1" applyBorder="1" applyAlignment="1">
      <alignment horizontal="center" vertical="center" wrapText="1" shrinkToFit="1"/>
    </xf>
    <xf numFmtId="0" fontId="108" fillId="0" borderId="42" xfId="0" applyFont="1" applyBorder="1" applyAlignment="1">
      <alignment horizontal="left" vertical="center" shrinkToFit="1"/>
    </xf>
    <xf numFmtId="0" fontId="108" fillId="0" borderId="94" xfId="0" applyFont="1" applyBorder="1" applyAlignment="1">
      <alignment horizontal="left" vertical="center" shrinkToFit="1"/>
    </xf>
    <xf numFmtId="0" fontId="88" fillId="0" borderId="0" xfId="0" applyFont="1" applyAlignment="1">
      <alignment horizontal="left" vertical="center" shrinkToFit="1"/>
    </xf>
    <xf numFmtId="0" fontId="88" fillId="0" borderId="13" xfId="4" applyFont="1" applyBorder="1" applyAlignment="1">
      <alignment horizontal="center" vertical="center" wrapText="1" shrinkToFit="1"/>
    </xf>
    <xf numFmtId="0" fontId="88" fillId="0" borderId="126" xfId="4" applyFont="1" applyBorder="1" applyAlignment="1">
      <alignment horizontal="center" vertical="center" wrapText="1" shrinkToFit="1"/>
    </xf>
    <xf numFmtId="0" fontId="88" fillId="0" borderId="5" xfId="4" applyFont="1" applyBorder="1" applyAlignment="1">
      <alignment horizontal="center" vertical="center" wrapText="1" shrinkToFit="1"/>
    </xf>
    <xf numFmtId="0" fontId="88" fillId="0" borderId="7" xfId="4" applyFont="1" applyBorder="1" applyAlignment="1">
      <alignment horizontal="center" vertical="center" wrapText="1" shrinkToFit="1"/>
    </xf>
    <xf numFmtId="0" fontId="88" fillId="0" borderId="18" xfId="4" applyFont="1" applyBorder="1" applyAlignment="1">
      <alignment horizontal="left" vertical="center" wrapText="1" shrinkToFit="1"/>
    </xf>
    <xf numFmtId="0" fontId="88" fillId="9" borderId="11" xfId="4" applyFont="1" applyFill="1" applyBorder="1" applyAlignment="1" applyProtection="1">
      <alignment horizontal="left" vertical="top" wrapText="1" shrinkToFit="1"/>
      <protection locked="0"/>
    </xf>
    <xf numFmtId="0" fontId="88" fillId="9" borderId="0" xfId="4" applyFont="1" applyFill="1" applyAlignment="1" applyProtection="1">
      <alignment horizontal="left" vertical="top" wrapText="1" shrinkToFit="1"/>
      <protection locked="0"/>
    </xf>
    <xf numFmtId="0" fontId="108" fillId="0" borderId="31" xfId="0" applyFont="1" applyBorder="1" applyAlignment="1">
      <alignment horizontal="center" vertical="center" wrapText="1" shrinkToFit="1"/>
    </xf>
    <xf numFmtId="0" fontId="108" fillId="0" borderId="20" xfId="0" applyFont="1" applyBorder="1" applyAlignment="1">
      <alignment horizontal="center" vertical="center" wrapText="1" shrinkToFit="1"/>
    </xf>
    <xf numFmtId="41" fontId="108" fillId="0" borderId="158" xfId="0" applyNumberFormat="1" applyFont="1" applyBorder="1" applyAlignment="1">
      <alignment horizontal="center" vertical="center" wrapText="1" shrinkToFit="1"/>
    </xf>
    <xf numFmtId="41" fontId="108" fillId="0" borderId="37" xfId="0" applyNumberFormat="1" applyFont="1" applyBorder="1" applyAlignment="1">
      <alignment horizontal="center" vertical="center" wrapText="1" shrinkToFit="1"/>
    </xf>
    <xf numFmtId="0" fontId="108" fillId="0" borderId="37" xfId="0" applyFont="1" applyBorder="1" applyAlignment="1">
      <alignment horizontal="left" vertical="center" shrinkToFit="1"/>
    </xf>
    <xf numFmtId="0" fontId="108" fillId="0" borderId="92" xfId="0" applyFont="1" applyBorder="1" applyAlignment="1">
      <alignment horizontal="left" vertical="center" shrinkToFit="1"/>
    </xf>
    <xf numFmtId="0" fontId="108" fillId="0" borderId="159" xfId="0" applyFont="1" applyBorder="1" applyAlignment="1">
      <alignment horizontal="center" vertical="center" shrinkToFit="1"/>
    </xf>
    <xf numFmtId="0" fontId="108" fillId="0" borderId="38" xfId="0" applyFont="1" applyBorder="1" applyAlignment="1">
      <alignment horizontal="center" vertical="center" shrinkToFit="1"/>
    </xf>
    <xf numFmtId="0" fontId="108" fillId="0" borderId="93" xfId="0" applyFont="1" applyBorder="1" applyAlignment="1">
      <alignment horizontal="center" vertical="center" shrinkToFit="1"/>
    </xf>
    <xf numFmtId="0" fontId="95" fillId="4" borderId="51" xfId="4" applyFont="1" applyFill="1" applyBorder="1" applyAlignment="1">
      <alignment horizontal="left" vertical="center" wrapText="1" shrinkToFit="1"/>
    </xf>
    <xf numFmtId="0" fontId="95" fillId="4" borderId="1" xfId="4" applyFont="1" applyFill="1" applyBorder="1" applyAlignment="1">
      <alignment horizontal="left" vertical="center" wrapText="1" shrinkToFit="1"/>
    </xf>
    <xf numFmtId="0" fontId="95" fillId="4" borderId="52" xfId="4" applyFont="1" applyFill="1" applyBorder="1" applyAlignment="1">
      <alignment horizontal="left" vertical="center" wrapText="1" shrinkToFit="1"/>
    </xf>
    <xf numFmtId="0" fontId="88" fillId="2" borderId="55" xfId="4" applyFont="1" applyFill="1" applyBorder="1" applyAlignment="1" applyProtection="1">
      <alignment horizontal="center" vertical="center" wrapText="1" shrinkToFit="1"/>
      <protection locked="0"/>
    </xf>
    <xf numFmtId="0" fontId="88" fillId="2" borderId="56" xfId="4" applyFont="1" applyFill="1" applyBorder="1" applyAlignment="1" applyProtection="1">
      <alignment horizontal="center" vertical="center" wrapText="1" shrinkToFit="1"/>
      <protection locked="0"/>
    </xf>
    <xf numFmtId="0" fontId="95" fillId="4" borderId="18" xfId="4" applyFont="1" applyFill="1" applyBorder="1" applyAlignment="1">
      <alignment horizontal="left" vertical="center"/>
    </xf>
    <xf numFmtId="0" fontId="95" fillId="4" borderId="3" xfId="4" applyFont="1" applyFill="1" applyBorder="1" applyAlignment="1">
      <alignment horizontal="left" vertical="center"/>
    </xf>
    <xf numFmtId="0" fontId="94" fillId="9" borderId="20" xfId="4" applyFont="1" applyFill="1" applyBorder="1" applyAlignment="1" applyProtection="1">
      <alignment horizontal="left" vertical="top" wrapText="1" shrinkToFit="1"/>
      <protection locked="0"/>
    </xf>
    <xf numFmtId="0" fontId="88" fillId="9" borderId="34" xfId="0" applyFont="1" applyFill="1" applyBorder="1" applyAlignment="1" applyProtection="1">
      <alignment horizontal="left" vertical="top" wrapText="1" shrinkToFit="1"/>
      <protection locked="0"/>
    </xf>
    <xf numFmtId="0" fontId="88" fillId="9" borderId="0" xfId="0" applyFont="1" applyFill="1" applyBorder="1" applyAlignment="1" applyProtection="1">
      <alignment horizontal="left" vertical="top" wrapText="1" shrinkToFit="1"/>
      <protection locked="0"/>
    </xf>
    <xf numFmtId="0" fontId="88" fillId="9" borderId="26" xfId="0" applyFont="1" applyFill="1" applyBorder="1" applyAlignment="1" applyProtection="1">
      <alignment horizontal="left" vertical="top" wrapText="1" shrinkToFit="1"/>
      <protection locked="0"/>
    </xf>
    <xf numFmtId="0" fontId="88" fillId="9" borderId="31" xfId="0" applyFont="1" applyFill="1" applyBorder="1" applyAlignment="1" applyProtection="1">
      <alignment horizontal="left" vertical="top" wrapText="1" shrinkToFit="1"/>
      <protection locked="0"/>
    </xf>
    <xf numFmtId="0" fontId="88" fillId="9" borderId="20" xfId="0" applyFont="1" applyFill="1" applyBorder="1" applyAlignment="1" applyProtection="1">
      <alignment horizontal="left" vertical="top" wrapText="1" shrinkToFit="1"/>
      <protection locked="0"/>
    </xf>
    <xf numFmtId="0" fontId="88" fillId="9" borderId="27" xfId="0" applyFont="1" applyFill="1" applyBorder="1" applyAlignment="1" applyProtection="1">
      <alignment horizontal="left" vertical="top" wrapText="1" shrinkToFit="1"/>
      <protection locked="0"/>
    </xf>
    <xf numFmtId="0" fontId="89" fillId="0" borderId="30" xfId="0" applyFont="1" applyBorder="1" applyAlignment="1">
      <alignment horizontal="center" vertical="center" wrapText="1" shrinkToFit="1"/>
    </xf>
    <xf numFmtId="0" fontId="89" fillId="0" borderId="21" xfId="0" applyFont="1" applyBorder="1" applyAlignment="1">
      <alignment horizontal="center" vertical="center" wrapText="1" shrinkToFit="1"/>
    </xf>
    <xf numFmtId="0" fontId="95" fillId="4" borderId="27" xfId="4" applyFont="1" applyFill="1" applyBorder="1" applyAlignment="1">
      <alignment horizontal="left" vertical="center" wrapText="1" shrinkToFit="1"/>
    </xf>
    <xf numFmtId="0" fontId="95" fillId="4" borderId="32" xfId="4" applyFont="1" applyFill="1" applyBorder="1" applyAlignment="1">
      <alignment horizontal="left" vertical="center" wrapText="1" shrinkToFit="1"/>
    </xf>
    <xf numFmtId="0" fontId="95" fillId="4" borderId="31" xfId="4" applyFont="1" applyFill="1" applyBorder="1" applyAlignment="1">
      <alignment horizontal="left" vertical="center" wrapText="1" shrinkToFit="1"/>
    </xf>
    <xf numFmtId="0" fontId="95" fillId="4" borderId="32" xfId="4" applyFont="1" applyFill="1" applyBorder="1" applyAlignment="1">
      <alignment horizontal="left" vertical="center" wrapText="1"/>
    </xf>
    <xf numFmtId="0" fontId="88" fillId="9" borderId="2" xfId="0" applyFont="1" applyFill="1" applyBorder="1" applyAlignment="1" applyProtection="1">
      <alignment horizontal="left" vertical="top" wrapText="1" shrinkToFit="1"/>
      <protection locked="0"/>
    </xf>
    <xf numFmtId="0" fontId="88" fillId="9" borderId="3" xfId="0" applyFont="1" applyFill="1" applyBorder="1" applyAlignment="1" applyProtection="1">
      <alignment horizontal="left" vertical="top" wrapText="1" shrinkToFit="1"/>
      <protection locked="0"/>
    </xf>
    <xf numFmtId="0" fontId="88" fillId="9" borderId="4" xfId="0" applyFont="1" applyFill="1" applyBorder="1" applyAlignment="1" applyProtection="1">
      <alignment horizontal="left" vertical="top" wrapText="1" shrinkToFit="1"/>
      <protection locked="0"/>
    </xf>
    <xf numFmtId="0" fontId="88" fillId="0" borderId="2" xfId="4" applyFont="1" applyBorder="1" applyAlignment="1">
      <alignment horizontal="left" vertical="top" wrapText="1" shrinkToFit="1"/>
    </xf>
    <xf numFmtId="0" fontId="89" fillId="0" borderId="3" xfId="4" applyFont="1" applyBorder="1" applyAlignment="1">
      <alignment horizontal="left" vertical="top" wrapText="1" shrinkToFit="1"/>
    </xf>
    <xf numFmtId="0" fontId="89" fillId="0" borderId="24" xfId="4" applyFont="1" applyBorder="1" applyAlignment="1">
      <alignment horizontal="left" vertical="top" wrapText="1" shrinkToFit="1"/>
    </xf>
    <xf numFmtId="0" fontId="89" fillId="0" borderId="4" xfId="4" applyFont="1" applyBorder="1" applyAlignment="1">
      <alignment horizontal="left" vertical="top" wrapText="1" shrinkToFit="1"/>
    </xf>
    <xf numFmtId="0" fontId="108" fillId="2" borderId="55" xfId="4" applyFont="1" applyFill="1" applyBorder="1" applyAlignment="1" applyProtection="1">
      <alignment horizontal="center" vertical="center" wrapText="1" shrinkToFit="1"/>
      <protection locked="0"/>
    </xf>
    <xf numFmtId="0" fontId="108" fillId="2" borderId="56" xfId="4" applyFont="1" applyFill="1" applyBorder="1" applyAlignment="1" applyProtection="1">
      <alignment horizontal="center" vertical="center" wrapText="1" shrinkToFit="1"/>
      <protection locked="0"/>
    </xf>
    <xf numFmtId="0" fontId="88" fillId="0" borderId="20" xfId="0" applyFont="1" applyBorder="1" applyAlignment="1">
      <alignment horizontal="left" shrinkToFit="1"/>
    </xf>
    <xf numFmtId="0" fontId="88" fillId="0" borderId="34" xfId="4" applyFont="1" applyBorder="1" applyAlignment="1">
      <alignment horizontal="left" vertical="center" wrapText="1" shrinkToFit="1"/>
    </xf>
    <xf numFmtId="0" fontId="88" fillId="0" borderId="26" xfId="4" applyFont="1" applyBorder="1" applyAlignment="1">
      <alignment horizontal="left" vertical="center" wrapText="1" shrinkToFit="1"/>
    </xf>
    <xf numFmtId="0" fontId="108" fillId="0" borderId="34" xfId="4" applyFont="1" applyBorder="1" applyAlignment="1">
      <alignment horizontal="left" vertical="center" shrinkToFit="1"/>
    </xf>
    <xf numFmtId="0" fontId="95" fillId="4" borderId="2" xfId="4" applyFont="1" applyFill="1" applyBorder="1" applyAlignment="1">
      <alignment horizontal="left" vertical="center" wrapText="1" shrinkToFit="1"/>
    </xf>
    <xf numFmtId="0" fontId="95" fillId="4" borderId="4" xfId="4" applyFont="1" applyFill="1" applyBorder="1" applyAlignment="1">
      <alignment horizontal="left" vertical="center" wrapText="1" shrinkToFit="1"/>
    </xf>
    <xf numFmtId="0" fontId="94" fillId="9" borderId="3" xfId="4" applyFont="1" applyFill="1" applyBorder="1" applyAlignment="1" applyProtection="1">
      <alignment horizontal="left" vertical="top" wrapText="1" shrinkToFit="1"/>
      <protection locked="0"/>
    </xf>
    <xf numFmtId="0" fontId="88" fillId="4" borderId="145" xfId="4" applyFont="1" applyFill="1" applyBorder="1" applyAlignment="1">
      <alignment horizontal="center" vertical="center" wrapText="1" shrinkToFit="1"/>
    </xf>
    <xf numFmtId="0" fontId="88" fillId="4" borderId="146" xfId="4" applyFont="1" applyFill="1" applyBorder="1" applyAlignment="1">
      <alignment horizontal="center" vertical="center" wrapText="1" shrinkToFit="1"/>
    </xf>
    <xf numFmtId="0" fontId="90" fillId="9" borderId="140" xfId="4" applyFont="1" applyFill="1" applyBorder="1" applyAlignment="1" applyProtection="1">
      <alignment horizontal="center" vertical="center" wrapText="1" shrinkToFit="1"/>
      <protection locked="0"/>
    </xf>
    <xf numFmtId="0" fontId="90" fillId="9" borderId="141" xfId="4" applyFont="1" applyFill="1" applyBorder="1" applyAlignment="1" applyProtection="1">
      <alignment horizontal="center" vertical="center" wrapText="1" shrinkToFit="1"/>
      <protection locked="0"/>
    </xf>
    <xf numFmtId="0" fontId="90" fillId="9" borderId="120" xfId="4" applyFont="1" applyFill="1" applyBorder="1" applyAlignment="1" applyProtection="1">
      <alignment horizontal="left" vertical="center" wrapText="1" shrinkToFit="1"/>
      <protection locked="0"/>
    </xf>
    <xf numFmtId="0" fontId="90" fillId="9" borderId="75" xfId="4" applyFont="1" applyFill="1" applyBorder="1" applyAlignment="1" applyProtection="1">
      <alignment horizontal="left" vertical="center" wrapText="1" shrinkToFit="1"/>
      <protection locked="0"/>
    </xf>
    <xf numFmtId="0" fontId="90" fillId="9" borderId="121" xfId="4" applyFont="1" applyFill="1" applyBorder="1" applyAlignment="1" applyProtection="1">
      <alignment horizontal="left" vertical="center" wrapText="1" shrinkToFit="1"/>
      <protection locked="0"/>
    </xf>
    <xf numFmtId="0" fontId="90" fillId="9" borderId="141" xfId="4" applyFont="1" applyFill="1" applyBorder="1" applyAlignment="1" applyProtection="1">
      <alignment horizontal="left" vertical="center" wrapText="1" shrinkToFit="1"/>
      <protection locked="0"/>
    </xf>
    <xf numFmtId="0" fontId="115" fillId="2" borderId="147" xfId="4" applyFont="1" applyFill="1" applyBorder="1" applyAlignment="1" applyProtection="1">
      <alignment horizontal="center" vertical="center" wrapText="1" shrinkToFit="1"/>
      <protection locked="0"/>
    </xf>
    <xf numFmtId="0" fontId="115" fillId="2" borderId="148" xfId="4" applyFont="1" applyFill="1" applyBorder="1" applyAlignment="1" applyProtection="1">
      <alignment horizontal="center" vertical="center" wrapText="1" shrinkToFit="1"/>
      <protection locked="0"/>
    </xf>
    <xf numFmtId="0" fontId="115" fillId="2" borderId="149" xfId="4" applyFont="1" applyFill="1" applyBorder="1" applyAlignment="1" applyProtection="1">
      <alignment horizontal="center" vertical="center" wrapText="1" shrinkToFit="1"/>
      <protection locked="0"/>
    </xf>
    <xf numFmtId="0" fontId="88" fillId="0" borderId="29" xfId="4" applyFont="1" applyBorder="1" applyAlignment="1">
      <alignment horizontal="left" vertical="top" wrapText="1" shrinkToFit="1"/>
    </xf>
    <xf numFmtId="0" fontId="88" fillId="0" borderId="24" xfId="4" applyFont="1" applyBorder="1" applyAlignment="1">
      <alignment horizontal="left" vertical="top" wrapText="1" shrinkToFit="1"/>
    </xf>
    <xf numFmtId="0" fontId="88" fillId="0" borderId="25" xfId="4" applyFont="1" applyBorder="1" applyAlignment="1">
      <alignment horizontal="left" vertical="top" wrapText="1" shrinkToFit="1"/>
    </xf>
    <xf numFmtId="0" fontId="88" fillId="0" borderId="34" xfId="4" applyFont="1" applyBorder="1" applyAlignment="1">
      <alignment horizontal="left" vertical="top" wrapText="1" shrinkToFit="1"/>
    </xf>
    <xf numFmtId="0" fontId="88" fillId="0" borderId="0" xfId="4" applyFont="1" applyAlignment="1">
      <alignment horizontal="left" vertical="top" wrapText="1" shrinkToFit="1"/>
    </xf>
    <xf numFmtId="0" fontId="88" fillId="0" borderId="26" xfId="4" applyFont="1" applyBorder="1" applyAlignment="1">
      <alignment horizontal="left" vertical="top" wrapText="1" shrinkToFit="1"/>
    </xf>
    <xf numFmtId="0" fontId="125" fillId="0" borderId="66" xfId="4" applyFont="1" applyBorder="1" applyAlignment="1">
      <alignment horizontal="center" vertical="center" wrapText="1" shrinkToFit="1"/>
    </xf>
    <xf numFmtId="0" fontId="125" fillId="0" borderId="65" xfId="4" applyFont="1" applyBorder="1" applyAlignment="1">
      <alignment horizontal="center" vertical="center" wrapText="1" shrinkToFit="1"/>
    </xf>
    <xf numFmtId="0" fontId="125" fillId="0" borderId="112" xfId="4" applyFont="1" applyBorder="1" applyAlignment="1">
      <alignment horizontal="center" vertical="center" wrapText="1" shrinkToFit="1"/>
    </xf>
    <xf numFmtId="180" fontId="123" fillId="9" borderId="113" xfId="4" applyNumberFormat="1" applyFont="1" applyFill="1" applyBorder="1" applyAlignment="1">
      <alignment horizontal="center" vertical="center" wrapText="1" shrinkToFit="1"/>
    </xf>
    <xf numFmtId="180" fontId="123" fillId="9" borderId="65" xfId="4" applyNumberFormat="1" applyFont="1" applyFill="1" applyBorder="1" applyAlignment="1">
      <alignment horizontal="center" vertical="center" wrapText="1" shrinkToFit="1"/>
    </xf>
    <xf numFmtId="180" fontId="123" fillId="9" borderId="64" xfId="4" applyNumberFormat="1" applyFont="1" applyFill="1" applyBorder="1" applyAlignment="1">
      <alignment horizontal="center" vertical="center" wrapText="1" shrinkToFit="1"/>
    </xf>
    <xf numFmtId="0" fontId="107" fillId="0" borderId="125" xfId="4" applyFont="1" applyBorder="1" applyAlignment="1">
      <alignment horizontal="left" vertical="center" wrapText="1" shrinkToFit="1"/>
    </xf>
    <xf numFmtId="0" fontId="122" fillId="0" borderId="3" xfId="4" applyFont="1" applyBorder="1" applyAlignment="1">
      <alignment horizontal="left" vertical="center" wrapText="1" shrinkToFit="1"/>
    </xf>
    <xf numFmtId="0" fontId="122" fillId="0" borderId="4" xfId="4" applyFont="1" applyBorder="1" applyAlignment="1">
      <alignment horizontal="left" vertical="center" wrapText="1" shrinkToFit="1"/>
    </xf>
    <xf numFmtId="0" fontId="5" fillId="0" borderId="137" xfId="4" applyFont="1" applyBorder="1" applyAlignment="1">
      <alignment horizontal="center" vertical="center" wrapText="1" shrinkToFit="1"/>
    </xf>
    <xf numFmtId="0" fontId="5" fillId="0" borderId="138" xfId="4" applyFont="1" applyBorder="1" applyAlignment="1">
      <alignment horizontal="center" vertical="center" shrinkToFit="1"/>
    </xf>
    <xf numFmtId="0" fontId="108" fillId="0" borderId="138" xfId="4" applyFont="1" applyBorder="1" applyAlignment="1">
      <alignment horizontal="center" vertical="center" wrapText="1" shrinkToFit="1"/>
    </xf>
    <xf numFmtId="0" fontId="3" fillId="4" borderId="110" xfId="4" applyFont="1" applyFill="1" applyBorder="1" applyAlignment="1">
      <alignment horizontal="center" vertical="center" wrapText="1" shrinkToFit="1"/>
    </xf>
    <xf numFmtId="0" fontId="3" fillId="4" borderId="99" xfId="4" applyFont="1" applyFill="1" applyBorder="1" applyAlignment="1">
      <alignment horizontal="center" vertical="center" wrapText="1" shrinkToFit="1"/>
    </xf>
    <xf numFmtId="0" fontId="3" fillId="4" borderId="109" xfId="4" applyFont="1" applyFill="1" applyBorder="1" applyAlignment="1">
      <alignment horizontal="center" vertical="center" wrapText="1" shrinkToFit="1"/>
    </xf>
    <xf numFmtId="0" fontId="88" fillId="4" borderId="104" xfId="4" applyFont="1" applyFill="1" applyBorder="1" applyAlignment="1">
      <alignment horizontal="center" vertical="center" wrapText="1" shrinkToFit="1"/>
    </xf>
    <xf numFmtId="0" fontId="88" fillId="4" borderId="102" xfId="4" applyFont="1" applyFill="1" applyBorder="1" applyAlignment="1">
      <alignment horizontal="center" vertical="center" wrapText="1" shrinkToFit="1"/>
    </xf>
    <xf numFmtId="0" fontId="88" fillId="4" borderId="103" xfId="4" applyFont="1" applyFill="1" applyBorder="1" applyAlignment="1">
      <alignment horizontal="center" vertical="center" wrapText="1" shrinkToFit="1"/>
    </xf>
    <xf numFmtId="0" fontId="88" fillId="4" borderId="139" xfId="4" applyFont="1" applyFill="1" applyBorder="1" applyAlignment="1">
      <alignment horizontal="center" vertical="center" wrapText="1" shrinkToFit="1"/>
    </xf>
    <xf numFmtId="0" fontId="115" fillId="2" borderId="150" xfId="4" applyFont="1" applyFill="1" applyBorder="1" applyAlignment="1" applyProtection="1">
      <alignment horizontal="center" vertical="center" wrapText="1" shrinkToFit="1"/>
      <protection locked="0"/>
    </xf>
    <xf numFmtId="0" fontId="115" fillId="2" borderId="151" xfId="4" applyFont="1" applyFill="1" applyBorder="1" applyAlignment="1" applyProtection="1">
      <alignment horizontal="center" vertical="center" wrapText="1" shrinkToFit="1"/>
      <protection locked="0"/>
    </xf>
    <xf numFmtId="0" fontId="115" fillId="2" borderId="152" xfId="4" applyFont="1" applyFill="1" applyBorder="1" applyAlignment="1" applyProtection="1">
      <alignment horizontal="center" vertical="center" wrapText="1" shrinkToFit="1"/>
      <protection locked="0"/>
    </xf>
    <xf numFmtId="0" fontId="90" fillId="9" borderId="142" xfId="4" applyFont="1" applyFill="1" applyBorder="1" applyAlignment="1" applyProtection="1">
      <alignment horizontal="center" vertical="center" wrapText="1" shrinkToFit="1"/>
      <protection locked="0"/>
    </xf>
    <xf numFmtId="0" fontId="90" fillId="9" borderId="143" xfId="4" applyFont="1" applyFill="1" applyBorder="1" applyAlignment="1" applyProtection="1">
      <alignment horizontal="center" vertical="center" wrapText="1" shrinkToFit="1"/>
      <protection locked="0"/>
    </xf>
    <xf numFmtId="0" fontId="90" fillId="9" borderId="204" xfId="4" applyFont="1" applyFill="1" applyBorder="1" applyAlignment="1" applyProtection="1">
      <alignment horizontal="left" vertical="center" wrapText="1" shrinkToFit="1"/>
      <protection locked="0"/>
    </xf>
    <xf numFmtId="0" fontId="90" fillId="9" borderId="118" xfId="4" applyFont="1" applyFill="1" applyBorder="1" applyAlignment="1" applyProtection="1">
      <alignment horizontal="left" vertical="center" wrapText="1" shrinkToFit="1"/>
      <protection locked="0"/>
    </xf>
    <xf numFmtId="0" fontId="90" fillId="9" borderId="205" xfId="4" applyFont="1" applyFill="1" applyBorder="1" applyAlignment="1" applyProtection="1">
      <alignment horizontal="left" vertical="center" wrapText="1" shrinkToFit="1"/>
      <protection locked="0"/>
    </xf>
    <xf numFmtId="0" fontId="90" fillId="9" borderId="143" xfId="4" applyFont="1" applyFill="1" applyBorder="1" applyAlignment="1" applyProtection="1">
      <alignment horizontal="left" vertical="center" wrapText="1" shrinkToFit="1"/>
      <protection locked="0"/>
    </xf>
    <xf numFmtId="0" fontId="90" fillId="9" borderId="144" xfId="4" applyFont="1" applyFill="1" applyBorder="1" applyAlignment="1" applyProtection="1">
      <alignment horizontal="left" vertical="center" wrapText="1" shrinkToFit="1"/>
      <protection locked="0"/>
    </xf>
    <xf numFmtId="0" fontId="90" fillId="9" borderId="108" xfId="4" applyFont="1" applyFill="1" applyBorder="1" applyAlignment="1" applyProtection="1">
      <alignment horizontal="left" vertical="center" wrapText="1" shrinkToFit="1"/>
      <protection locked="0"/>
    </xf>
    <xf numFmtId="0" fontId="115" fillId="2" borderId="153" xfId="4" applyFont="1" applyFill="1" applyBorder="1" applyAlignment="1" applyProtection="1">
      <alignment horizontal="center" vertical="center" wrapText="1" shrinkToFit="1"/>
      <protection locked="0"/>
    </xf>
    <xf numFmtId="0" fontId="115" fillId="2" borderId="154" xfId="4" applyFont="1" applyFill="1" applyBorder="1" applyAlignment="1" applyProtection="1">
      <alignment horizontal="center" vertical="center" wrapText="1" shrinkToFit="1"/>
      <protection locked="0"/>
    </xf>
    <xf numFmtId="0" fontId="115" fillId="2" borderId="155" xfId="4" applyFont="1" applyFill="1" applyBorder="1" applyAlignment="1" applyProtection="1">
      <alignment horizontal="center" vertical="center" wrapText="1" shrinkToFit="1"/>
      <protection locked="0"/>
    </xf>
    <xf numFmtId="0" fontId="88" fillId="4" borderId="27" xfId="0" applyFont="1" applyFill="1" applyBorder="1" applyAlignment="1">
      <alignment horizontal="center" vertical="center" wrapText="1" shrinkToFit="1"/>
    </xf>
    <xf numFmtId="0" fontId="88" fillId="4" borderId="32" xfId="0" applyFont="1" applyFill="1" applyBorder="1" applyAlignment="1">
      <alignment horizontal="center" vertical="center" wrapText="1" shrinkToFit="1"/>
    </xf>
    <xf numFmtId="0" fontId="108" fillId="0" borderId="0" xfId="0" applyFont="1" applyAlignment="1">
      <alignment shrinkToFit="1"/>
    </xf>
    <xf numFmtId="0" fontId="108" fillId="9" borderId="1" xfId="0" applyFont="1" applyFill="1" applyBorder="1" applyAlignment="1" applyProtection="1">
      <alignment horizontal="left" vertical="center" wrapText="1" shrinkToFit="1"/>
      <protection locked="0"/>
    </xf>
    <xf numFmtId="0" fontId="108" fillId="0" borderId="122" xfId="0" applyFont="1" applyBorder="1" applyAlignment="1">
      <alignment horizontal="center" vertical="center" shrinkToFit="1"/>
    </xf>
    <xf numFmtId="0" fontId="108" fillId="0" borderId="123" xfId="0" applyFont="1" applyBorder="1" applyAlignment="1">
      <alignment horizontal="center" vertical="center" shrinkToFit="1"/>
    </xf>
    <xf numFmtId="0" fontId="108" fillId="0" borderId="124" xfId="0" applyFont="1" applyBorder="1" applyAlignment="1">
      <alignment horizontal="center" vertical="center" shrinkToFit="1"/>
    </xf>
    <xf numFmtId="0" fontId="88" fillId="2" borderId="83" xfId="4" applyFont="1" applyFill="1" applyBorder="1" applyAlignment="1" applyProtection="1">
      <alignment horizontal="center" vertical="center" wrapText="1" shrinkToFit="1"/>
      <protection locked="0"/>
    </xf>
    <xf numFmtId="0" fontId="88" fillId="4" borderId="4" xfId="4" applyFont="1" applyFill="1" applyBorder="1" applyAlignment="1">
      <alignment horizontal="center" vertical="center" wrapText="1" shrinkToFit="1"/>
    </xf>
    <xf numFmtId="0" fontId="88" fillId="4" borderId="1" xfId="4" applyFont="1" applyFill="1" applyBorder="1" applyAlignment="1">
      <alignment horizontal="center" vertical="center" wrapText="1" shrinkToFit="1"/>
    </xf>
    <xf numFmtId="0" fontId="88" fillId="4" borderId="2" xfId="4" applyFont="1" applyFill="1" applyBorder="1" applyAlignment="1">
      <alignment horizontal="center" vertical="center" wrapText="1" shrinkToFit="1"/>
    </xf>
    <xf numFmtId="0" fontId="88" fillId="2" borderId="82" xfId="4" applyFont="1" applyFill="1" applyBorder="1" applyAlignment="1" applyProtection="1">
      <alignment horizontal="center" vertical="center" wrapText="1" shrinkToFit="1"/>
      <protection locked="0"/>
    </xf>
    <xf numFmtId="0" fontId="88" fillId="2" borderId="81" xfId="4" applyFont="1" applyFill="1" applyBorder="1" applyAlignment="1" applyProtection="1">
      <alignment horizontal="center" vertical="center" wrapText="1" shrinkToFit="1"/>
      <protection locked="0"/>
    </xf>
    <xf numFmtId="0" fontId="88" fillId="0" borderId="2" xfId="4" applyFont="1" applyBorder="1" applyAlignment="1">
      <alignment horizontal="center" vertical="center" wrapText="1" shrinkToFit="1"/>
    </xf>
    <xf numFmtId="0" fontId="88" fillId="0" borderId="3" xfId="4" applyFont="1" applyBorder="1" applyAlignment="1">
      <alignment horizontal="center" vertical="center" wrapText="1" shrinkToFit="1"/>
    </xf>
    <xf numFmtId="0" fontId="88" fillId="0" borderId="19" xfId="4" applyFont="1" applyBorder="1" applyAlignment="1">
      <alignment horizontal="center" vertical="center" wrapText="1" shrinkToFit="1"/>
    </xf>
    <xf numFmtId="0" fontId="108" fillId="2" borderId="8" xfId="0" applyFont="1" applyFill="1" applyBorder="1" applyAlignment="1" applyProtection="1">
      <alignment horizontal="center" vertical="center" wrapText="1" shrinkToFit="1"/>
      <protection locked="0"/>
    </xf>
    <xf numFmtId="0" fontId="108" fillId="2" borderId="9" xfId="0" applyFont="1" applyFill="1" applyBorder="1" applyAlignment="1" applyProtection="1">
      <alignment horizontal="center" vertical="center" wrapText="1" shrinkToFit="1"/>
      <protection locked="0"/>
    </xf>
    <xf numFmtId="0" fontId="108" fillId="2" borderId="10" xfId="0" applyFont="1" applyFill="1" applyBorder="1" applyAlignment="1" applyProtection="1">
      <alignment horizontal="center" vertical="center" wrapText="1" shrinkToFit="1"/>
      <protection locked="0"/>
    </xf>
    <xf numFmtId="0" fontId="108" fillId="2" borderId="11" xfId="0" applyFont="1" applyFill="1" applyBorder="1" applyAlignment="1" applyProtection="1">
      <alignment horizontal="center" vertical="center" wrapText="1" shrinkToFit="1"/>
      <protection locked="0"/>
    </xf>
    <xf numFmtId="0" fontId="108" fillId="2" borderId="0" xfId="0" applyFont="1" applyFill="1" applyAlignment="1" applyProtection="1">
      <alignment horizontal="center" vertical="center" wrapText="1" shrinkToFit="1"/>
      <protection locked="0"/>
    </xf>
    <xf numFmtId="0" fontId="108" fillId="2" borderId="12" xfId="0" applyFont="1" applyFill="1" applyBorder="1" applyAlignment="1" applyProtection="1">
      <alignment horizontal="center" vertical="center" wrapText="1" shrinkToFit="1"/>
      <protection locked="0"/>
    </xf>
    <xf numFmtId="0" fontId="108" fillId="2" borderId="13" xfId="0" applyFont="1" applyFill="1" applyBorder="1" applyAlignment="1" applyProtection="1">
      <alignment horizontal="center" vertical="center" wrapText="1" shrinkToFit="1"/>
      <protection locked="0"/>
    </xf>
    <xf numFmtId="0" fontId="108" fillId="2" borderId="14" xfId="0" applyFont="1" applyFill="1" applyBorder="1" applyAlignment="1" applyProtection="1">
      <alignment horizontal="center" vertical="center" wrapText="1" shrinkToFit="1"/>
      <protection locked="0"/>
    </xf>
    <xf numFmtId="0" fontId="108" fillId="2" borderId="126" xfId="0" applyFont="1" applyFill="1" applyBorder="1" applyAlignment="1" applyProtection="1">
      <alignment horizontal="center" vertical="center" wrapText="1" shrinkToFit="1"/>
      <protection locked="0"/>
    </xf>
    <xf numFmtId="0" fontId="106" fillId="0" borderId="11" xfId="4" applyFont="1" applyBorder="1" applyAlignment="1">
      <alignment vertical="center" shrinkToFit="1"/>
    </xf>
    <xf numFmtId="0" fontId="108" fillId="0" borderId="98" xfId="0" applyFont="1" applyBorder="1" applyAlignment="1">
      <alignment horizontal="center" vertical="center" wrapText="1" shrinkToFit="1"/>
    </xf>
    <xf numFmtId="0" fontId="90" fillId="4" borderId="79" xfId="0" applyFont="1" applyFill="1" applyBorder="1" applyAlignment="1">
      <alignment horizontal="center" vertical="center" shrinkToFit="1"/>
    </xf>
    <xf numFmtId="0" fontId="90" fillId="4" borderId="80" xfId="0" applyFont="1" applyFill="1" applyBorder="1" applyAlignment="1">
      <alignment horizontal="center" vertical="center" shrinkToFit="1"/>
    </xf>
    <xf numFmtId="0" fontId="90" fillId="4" borderId="31" xfId="0" applyFont="1" applyFill="1" applyBorder="1" applyAlignment="1">
      <alignment horizontal="center" vertical="center" shrinkToFit="1"/>
    </xf>
    <xf numFmtId="0" fontId="90" fillId="4" borderId="27" xfId="0" applyFont="1" applyFill="1" applyBorder="1" applyAlignment="1">
      <alignment horizontal="center" vertical="center" shrinkToFit="1"/>
    </xf>
    <xf numFmtId="0" fontId="108" fillId="9" borderId="79" xfId="0" applyFont="1" applyFill="1" applyBorder="1" applyAlignment="1" applyProtection="1">
      <alignment horizontal="left" vertical="center" wrapText="1" shrinkToFit="1"/>
      <protection locked="0"/>
    </xf>
    <xf numFmtId="0" fontId="108" fillId="9" borderId="78" xfId="0" applyFont="1" applyFill="1" applyBorder="1" applyAlignment="1" applyProtection="1">
      <alignment horizontal="left" vertical="center" wrapText="1" shrinkToFit="1"/>
      <protection locked="0"/>
    </xf>
    <xf numFmtId="0" fontId="108" fillId="9" borderId="80" xfId="0" applyFont="1" applyFill="1" applyBorder="1" applyAlignment="1" applyProtection="1">
      <alignment horizontal="left" vertical="center" wrapText="1" shrinkToFit="1"/>
      <protection locked="0"/>
    </xf>
    <xf numFmtId="0" fontId="108" fillId="9" borderId="31" xfId="0" applyFont="1" applyFill="1" applyBorder="1" applyAlignment="1" applyProtection="1">
      <alignment horizontal="left" vertical="center" wrapText="1" shrinkToFit="1"/>
      <protection locked="0"/>
    </xf>
    <xf numFmtId="0" fontId="123" fillId="0" borderId="24" xfId="0" applyFont="1" applyBorder="1" applyAlignment="1">
      <alignment horizontal="center" vertical="center" shrinkToFit="1"/>
    </xf>
    <xf numFmtId="0" fontId="123" fillId="0" borderId="0" xfId="0" applyFont="1" applyAlignment="1">
      <alignment horizontal="center" vertical="center" shrinkToFit="1"/>
    </xf>
    <xf numFmtId="0" fontId="123" fillId="0" borderId="20" xfId="0" applyFont="1" applyBorder="1" applyAlignment="1">
      <alignment horizontal="center" vertical="center" shrinkToFit="1"/>
    </xf>
    <xf numFmtId="0" fontId="115" fillId="9" borderId="24" xfId="0" applyFont="1" applyFill="1" applyBorder="1" applyAlignment="1" applyProtection="1">
      <alignment horizontal="center" vertical="center" wrapText="1" shrinkToFit="1"/>
      <protection locked="0"/>
    </xf>
    <xf numFmtId="0" fontId="115" fillId="9" borderId="0" xfId="0" applyFont="1" applyFill="1" applyAlignment="1" applyProtection="1">
      <alignment horizontal="center" vertical="center" wrapText="1" shrinkToFit="1"/>
      <protection locked="0"/>
    </xf>
    <xf numFmtId="0" fontId="115" fillId="9" borderId="20" xfId="0" applyFont="1" applyFill="1" applyBorder="1" applyAlignment="1" applyProtection="1">
      <alignment horizontal="center" vertical="center" wrapText="1" shrinkToFit="1"/>
      <protection locked="0"/>
    </xf>
    <xf numFmtId="0" fontId="123" fillId="0" borderId="24" xfId="0" applyFont="1" applyBorder="1" applyAlignment="1">
      <alignment horizontal="left" vertical="center" shrinkToFit="1"/>
    </xf>
    <xf numFmtId="0" fontId="123" fillId="0" borderId="0" xfId="0" applyFont="1" applyAlignment="1">
      <alignment horizontal="left" vertical="center" shrinkToFit="1"/>
    </xf>
    <xf numFmtId="0" fontId="123" fillId="0" borderId="20" xfId="0" applyFont="1" applyBorder="1" applyAlignment="1">
      <alignment horizontal="left" vertical="center" shrinkToFit="1"/>
    </xf>
    <xf numFmtId="0" fontId="94" fillId="4" borderId="29" xfId="0" applyFont="1" applyFill="1" applyBorder="1" applyAlignment="1">
      <alignment horizontal="center" vertical="center" wrapText="1" shrinkToFit="1"/>
    </xf>
    <xf numFmtId="0" fontId="94" fillId="4" borderId="24" xfId="0" applyFont="1" applyFill="1" applyBorder="1" applyAlignment="1">
      <alignment horizontal="center" vertical="center" wrapText="1" shrinkToFit="1"/>
    </xf>
    <xf numFmtId="0" fontId="94" fillId="4" borderId="30" xfId="0" applyFont="1" applyFill="1" applyBorder="1" applyAlignment="1">
      <alignment horizontal="center" vertical="center" wrapText="1" shrinkToFit="1"/>
    </xf>
    <xf numFmtId="0" fontId="94" fillId="4" borderId="34" xfId="0" applyFont="1" applyFill="1" applyBorder="1" applyAlignment="1">
      <alignment horizontal="center" vertical="center" wrapText="1" shrinkToFit="1"/>
    </xf>
    <xf numFmtId="0" fontId="94" fillId="4" borderId="0" xfId="0" applyFont="1" applyFill="1" applyAlignment="1">
      <alignment horizontal="center" vertical="center" wrapText="1" shrinkToFit="1"/>
    </xf>
    <xf numFmtId="0" fontId="94" fillId="4" borderId="12" xfId="0" applyFont="1" applyFill="1" applyBorder="1" applyAlignment="1">
      <alignment horizontal="center" vertical="center" wrapText="1" shrinkToFit="1"/>
    </xf>
    <xf numFmtId="0" fontId="94" fillId="4" borderId="31" xfId="0" applyFont="1" applyFill="1" applyBorder="1" applyAlignment="1">
      <alignment horizontal="center" vertical="center" wrapText="1" shrinkToFit="1"/>
    </xf>
    <xf numFmtId="0" fontId="94" fillId="4" borderId="20" xfId="0" applyFont="1" applyFill="1" applyBorder="1" applyAlignment="1">
      <alignment horizontal="center" vertical="center" wrapText="1" shrinkToFit="1"/>
    </xf>
    <xf numFmtId="0" fontId="94" fillId="4" borderId="21" xfId="0" applyFont="1" applyFill="1" applyBorder="1" applyAlignment="1">
      <alignment horizontal="center" vertical="center" wrapText="1" shrinkToFit="1"/>
    </xf>
    <xf numFmtId="0" fontId="115" fillId="0" borderId="95" xfId="0" applyFont="1" applyBorder="1" applyAlignment="1">
      <alignment horizontal="center" vertical="center" wrapText="1" shrinkToFit="1"/>
    </xf>
    <xf numFmtId="0" fontId="90" fillId="4" borderId="101" xfId="0" applyFont="1" applyFill="1" applyBorder="1" applyAlignment="1">
      <alignment horizontal="center" vertical="center" shrinkToFit="1"/>
    </xf>
    <xf numFmtId="0" fontId="90" fillId="4" borderId="105" xfId="0" applyFont="1" applyFill="1" applyBorder="1" applyAlignment="1">
      <alignment horizontal="center" vertical="center" shrinkToFit="1"/>
    </xf>
    <xf numFmtId="0" fontId="115" fillId="9" borderId="101" xfId="0" applyFont="1" applyFill="1" applyBorder="1" applyAlignment="1" applyProtection="1">
      <alignment horizontal="left" vertical="center" wrapText="1" shrinkToFit="1"/>
      <protection locked="0"/>
    </xf>
    <xf numFmtId="0" fontId="115" fillId="9" borderId="102" xfId="0" applyFont="1" applyFill="1" applyBorder="1" applyAlignment="1" applyProtection="1">
      <alignment horizontal="left" vertical="center" wrapText="1" shrinkToFit="1"/>
      <protection locked="0"/>
    </xf>
    <xf numFmtId="0" fontId="115" fillId="9" borderId="105" xfId="0" applyFont="1" applyFill="1" applyBorder="1" applyAlignment="1" applyProtection="1">
      <alignment horizontal="left" vertical="center" wrapText="1" shrinkToFit="1"/>
      <protection locked="0"/>
    </xf>
    <xf numFmtId="0" fontId="125" fillId="4" borderId="101" xfId="0" applyFont="1" applyFill="1" applyBorder="1" applyAlignment="1">
      <alignment horizontal="center" vertical="center" shrinkToFit="1"/>
    </xf>
    <xf numFmtId="0" fontId="125" fillId="4" borderId="105" xfId="0" applyFont="1" applyFill="1" applyBorder="1" applyAlignment="1">
      <alignment horizontal="center" vertical="center" shrinkToFit="1"/>
    </xf>
    <xf numFmtId="0" fontId="90" fillId="9" borderId="29" xfId="0" applyFont="1" applyFill="1" applyBorder="1" applyAlignment="1" applyProtection="1">
      <alignment horizontal="center" vertical="center" wrapText="1" shrinkToFit="1"/>
      <protection locked="0"/>
    </xf>
    <xf numFmtId="0" fontId="90" fillId="9" borderId="24" xfId="0" applyFont="1" applyFill="1" applyBorder="1" applyAlignment="1" applyProtection="1">
      <alignment horizontal="center" vertical="center" wrapText="1" shrinkToFit="1"/>
      <protection locked="0"/>
    </xf>
    <xf numFmtId="0" fontId="90" fillId="9" borderId="34" xfId="0" applyFont="1" applyFill="1" applyBorder="1" applyAlignment="1" applyProtection="1">
      <alignment horizontal="center" vertical="center" wrapText="1" shrinkToFit="1"/>
      <protection locked="0"/>
    </xf>
    <xf numFmtId="0" fontId="90" fillId="9" borderId="0" xfId="0" applyFont="1" applyFill="1" applyAlignment="1" applyProtection="1">
      <alignment horizontal="center" vertical="center" wrapText="1" shrinkToFit="1"/>
      <protection locked="0"/>
    </xf>
    <xf numFmtId="0" fontId="90" fillId="9" borderId="31" xfId="0" applyFont="1" applyFill="1" applyBorder="1" applyAlignment="1" applyProtection="1">
      <alignment horizontal="center" vertical="center" wrapText="1" shrinkToFit="1"/>
      <protection locked="0"/>
    </xf>
    <xf numFmtId="0" fontId="90" fillId="9" borderId="20" xfId="0" applyFont="1" applyFill="1" applyBorder="1" applyAlignment="1" applyProtection="1">
      <alignment horizontal="center" vertical="center" wrapText="1" shrinkToFit="1"/>
      <protection locked="0"/>
    </xf>
    <xf numFmtId="0" fontId="83" fillId="0" borderId="2" xfId="0" applyFont="1" applyBorder="1" applyAlignment="1">
      <alignment horizontal="center" vertical="center" wrapText="1" shrinkToFit="1"/>
    </xf>
    <xf numFmtId="0" fontId="83" fillId="0" borderId="3" xfId="0" applyFont="1" applyBorder="1" applyAlignment="1">
      <alignment horizontal="center" vertical="center" shrinkToFit="1"/>
    </xf>
    <xf numFmtId="0" fontId="83" fillId="0" borderId="4" xfId="0" applyFont="1" applyBorder="1" applyAlignment="1">
      <alignment horizontal="center" vertical="center" shrinkToFit="1"/>
    </xf>
    <xf numFmtId="0" fontId="108" fillId="9" borderId="1" xfId="0" applyFont="1" applyFill="1" applyBorder="1" applyAlignment="1" applyProtection="1">
      <alignment horizontal="center" vertical="center" wrapText="1" shrinkToFit="1"/>
      <protection locked="0"/>
    </xf>
    <xf numFmtId="0" fontId="90" fillId="9" borderId="101" xfId="0" applyFont="1" applyFill="1" applyBorder="1" applyAlignment="1" applyProtection="1">
      <alignment horizontal="left" vertical="center" wrapText="1" shrinkToFit="1"/>
      <protection locked="0"/>
    </xf>
    <xf numFmtId="0" fontId="90" fillId="9" borderId="102" xfId="0" applyFont="1" applyFill="1" applyBorder="1" applyAlignment="1" applyProtection="1">
      <alignment horizontal="left" vertical="center" wrapText="1" shrinkToFit="1"/>
      <protection locked="0"/>
    </xf>
    <xf numFmtId="0" fontId="90" fillId="9" borderId="105" xfId="0" applyFont="1" applyFill="1" applyBorder="1" applyAlignment="1" applyProtection="1">
      <alignment horizontal="left" vertical="center" wrapText="1" shrinkToFit="1"/>
      <protection locked="0"/>
    </xf>
    <xf numFmtId="0" fontId="90" fillId="2" borderId="101" xfId="0" applyFont="1" applyFill="1" applyBorder="1" applyAlignment="1" applyProtection="1">
      <alignment horizontal="center" vertical="center" wrapText="1" shrinkToFit="1"/>
      <protection locked="0"/>
    </xf>
    <xf numFmtId="0" fontId="90" fillId="2" borderId="102" xfId="0" applyFont="1" applyFill="1" applyBorder="1" applyAlignment="1" applyProtection="1">
      <alignment horizontal="center" vertical="center" wrapText="1" shrinkToFit="1"/>
      <protection locked="0"/>
    </xf>
    <xf numFmtId="0" fontId="90" fillId="2" borderId="105" xfId="0" applyFont="1" applyFill="1" applyBorder="1" applyAlignment="1" applyProtection="1">
      <alignment horizontal="center" vertical="center" wrapText="1" shrinkToFit="1"/>
      <protection locked="0"/>
    </xf>
    <xf numFmtId="49" fontId="108" fillId="9" borderId="31" xfId="0" applyNumberFormat="1" applyFont="1" applyFill="1" applyBorder="1" applyAlignment="1" applyProtection="1">
      <alignment horizontal="center" vertical="center" wrapText="1" shrinkToFit="1"/>
      <protection locked="0"/>
    </xf>
    <xf numFmtId="49" fontId="108" fillId="9" borderId="20" xfId="0" applyNumberFormat="1" applyFont="1" applyFill="1" applyBorder="1" applyAlignment="1" applyProtection="1">
      <alignment horizontal="center" vertical="center" wrapText="1" shrinkToFit="1"/>
      <protection locked="0"/>
    </xf>
    <xf numFmtId="49" fontId="108" fillId="9" borderId="27" xfId="0" applyNumberFormat="1" applyFont="1" applyFill="1" applyBorder="1" applyAlignment="1" applyProtection="1">
      <alignment horizontal="center" vertical="center" wrapText="1" shrinkToFit="1"/>
      <protection locked="0"/>
    </xf>
    <xf numFmtId="0" fontId="115" fillId="4" borderId="142" xfId="0" applyFont="1" applyFill="1" applyBorder="1" applyAlignment="1">
      <alignment horizontal="center" vertical="center" wrapText="1" shrinkToFit="1"/>
    </xf>
    <xf numFmtId="0" fontId="115" fillId="4" borderId="143" xfId="0" applyFont="1" applyFill="1" applyBorder="1" applyAlignment="1">
      <alignment horizontal="center" vertical="center" wrapText="1" shrinkToFit="1"/>
    </xf>
    <xf numFmtId="0" fontId="108" fillId="9" borderId="246" xfId="0" applyFont="1" applyFill="1" applyBorder="1" applyAlignment="1" applyProtection="1">
      <alignment horizontal="left" vertical="center" wrapText="1" shrinkToFit="1"/>
      <protection locked="0"/>
    </xf>
    <xf numFmtId="0" fontId="108" fillId="9" borderId="247" xfId="0" applyFont="1" applyFill="1" applyBorder="1" applyAlignment="1" applyProtection="1">
      <alignment horizontal="left" vertical="center" wrapText="1" shrinkToFit="1"/>
      <protection locked="0"/>
    </xf>
    <xf numFmtId="0" fontId="115" fillId="0" borderId="1" xfId="0" applyFont="1" applyBorder="1" applyAlignment="1">
      <alignment horizontal="center" vertical="center" wrapText="1" shrinkToFit="1"/>
    </xf>
    <xf numFmtId="49" fontId="108" fillId="9" borderId="29" xfId="0" applyNumberFormat="1" applyFont="1" applyFill="1" applyBorder="1" applyAlignment="1" applyProtection="1">
      <alignment horizontal="left" vertical="center" wrapText="1" shrinkToFit="1"/>
      <protection locked="0"/>
    </xf>
    <xf numFmtId="49" fontId="108" fillId="9" borderId="31" xfId="0" applyNumberFormat="1" applyFont="1" applyFill="1" applyBorder="1" applyAlignment="1" applyProtection="1">
      <alignment horizontal="left" vertical="center" wrapText="1" shrinkToFit="1"/>
      <protection locked="0"/>
    </xf>
    <xf numFmtId="49" fontId="108" fillId="9" borderId="20" xfId="0" applyNumberFormat="1" applyFont="1" applyFill="1" applyBorder="1" applyAlignment="1" applyProtection="1">
      <alignment horizontal="left" vertical="center" wrapText="1" shrinkToFit="1"/>
      <protection locked="0"/>
    </xf>
    <xf numFmtId="49" fontId="108" fillId="9" borderId="27" xfId="0" applyNumberFormat="1" applyFont="1" applyFill="1" applyBorder="1" applyAlignment="1" applyProtection="1">
      <alignment horizontal="left" vertical="center" wrapText="1" shrinkToFit="1"/>
      <protection locked="0"/>
    </xf>
    <xf numFmtId="0" fontId="108" fillId="0" borderId="203" xfId="0" applyFont="1" applyBorder="1" applyAlignment="1">
      <alignment horizontal="center" vertical="center" wrapText="1" shrinkToFit="1"/>
    </xf>
    <xf numFmtId="0" fontId="108" fillId="0" borderId="139" xfId="0" applyFont="1" applyBorder="1" applyAlignment="1">
      <alignment horizontal="center" vertical="center" wrapText="1" shrinkToFit="1"/>
    </xf>
    <xf numFmtId="49" fontId="108" fillId="9" borderId="103" xfId="0" applyNumberFormat="1" applyFont="1" applyFill="1" applyBorder="1" applyAlignment="1" applyProtection="1">
      <alignment horizontal="center" vertical="center" wrapText="1" shrinkToFit="1"/>
      <protection locked="0"/>
    </xf>
    <xf numFmtId="0" fontId="115" fillId="0" borderId="2" xfId="0" applyFont="1" applyBorder="1" applyAlignment="1">
      <alignment horizontal="center" vertical="center" shrinkToFit="1"/>
    </xf>
    <xf numFmtId="0" fontId="115" fillId="0" borderId="3" xfId="0" applyFont="1" applyBorder="1" applyAlignment="1">
      <alignment horizontal="center" vertical="center" shrinkToFit="1"/>
    </xf>
    <xf numFmtId="0" fontId="115" fillId="0" borderId="4" xfId="0" applyFont="1" applyBorder="1" applyAlignment="1">
      <alignment horizontal="center" vertical="center" shrinkToFit="1"/>
    </xf>
    <xf numFmtId="49" fontId="108" fillId="9" borderId="2" xfId="0" applyNumberFormat="1" applyFont="1" applyFill="1" applyBorder="1" applyAlignment="1" applyProtection="1">
      <alignment horizontal="left" vertical="center" wrapText="1" shrinkToFit="1"/>
      <protection locked="0"/>
    </xf>
    <xf numFmtId="0" fontId="108" fillId="0" borderId="29" xfId="4" applyFont="1" applyBorder="1" applyAlignment="1">
      <alignment horizontal="center" vertical="center" shrinkToFit="1"/>
    </xf>
    <xf numFmtId="0" fontId="108" fillId="0" borderId="24" xfId="4" applyFont="1" applyBorder="1" applyAlignment="1">
      <alignment horizontal="center" vertical="center" shrinkToFit="1"/>
    </xf>
    <xf numFmtId="0" fontId="108" fillId="0" borderId="25" xfId="4" applyFont="1" applyBorder="1" applyAlignment="1">
      <alignment horizontal="center" vertical="center" shrinkToFit="1"/>
    </xf>
    <xf numFmtId="0" fontId="108" fillId="0" borderId="34" xfId="4" applyFont="1" applyBorder="1" applyAlignment="1">
      <alignment horizontal="center" vertical="center" shrinkToFit="1"/>
    </xf>
    <xf numFmtId="0" fontId="108" fillId="0" borderId="0" xfId="4" applyFont="1" applyBorder="1" applyAlignment="1">
      <alignment horizontal="center" vertical="center" shrinkToFit="1"/>
    </xf>
    <xf numFmtId="0" fontId="108" fillId="0" borderId="26" xfId="4" applyFont="1" applyBorder="1" applyAlignment="1">
      <alignment horizontal="center" vertical="center" shrinkToFit="1"/>
    </xf>
    <xf numFmtId="0" fontId="108" fillId="0" borderId="31" xfId="4" applyFont="1" applyBorder="1" applyAlignment="1">
      <alignment horizontal="center" vertical="center" shrinkToFit="1"/>
    </xf>
    <xf numFmtId="0" fontId="108" fillId="0" borderId="20" xfId="4" applyFont="1" applyBorder="1" applyAlignment="1">
      <alignment horizontal="center" vertical="center" shrinkToFit="1"/>
    </xf>
    <xf numFmtId="0" fontId="108" fillId="0" borderId="27" xfId="4" applyFont="1" applyBorder="1" applyAlignment="1">
      <alignment horizontal="center" vertical="center" shrinkToFit="1"/>
    </xf>
    <xf numFmtId="0" fontId="108" fillId="0" borderId="2" xfId="4" applyFont="1" applyBorder="1" applyAlignment="1">
      <alignment horizontal="left" vertical="center" shrinkToFit="1"/>
    </xf>
    <xf numFmtId="0" fontId="108" fillId="2" borderId="5" xfId="4" applyFont="1" applyFill="1" applyBorder="1" applyAlignment="1" applyProtection="1">
      <alignment horizontal="center" vertical="center" shrinkToFit="1"/>
      <protection locked="0"/>
    </xf>
    <xf numFmtId="0" fontId="108" fillId="2" borderId="7" xfId="4" applyFont="1" applyFill="1" applyBorder="1" applyAlignment="1" applyProtection="1">
      <alignment horizontal="center" vertical="center" shrinkToFit="1"/>
      <protection locked="0"/>
    </xf>
    <xf numFmtId="0" fontId="108" fillId="0" borderId="4" xfId="4" applyFont="1" applyBorder="1" applyAlignment="1">
      <alignment horizontal="center" vertical="center" shrinkToFit="1"/>
    </xf>
    <xf numFmtId="0" fontId="115" fillId="0" borderId="34" xfId="4" applyFont="1" applyBorder="1" applyAlignment="1">
      <alignment horizontal="left" vertical="center" wrapText="1" shrinkToFit="1"/>
    </xf>
    <xf numFmtId="0" fontId="115" fillId="0" borderId="0" xfId="4" applyFont="1" applyAlignment="1">
      <alignment horizontal="left" vertical="center" wrapText="1" shrinkToFit="1"/>
    </xf>
    <xf numFmtId="0" fontId="115" fillId="0" borderId="26" xfId="4" applyFont="1" applyBorder="1" applyAlignment="1">
      <alignment horizontal="left" vertical="center" wrapText="1" shrinkToFit="1"/>
    </xf>
    <xf numFmtId="0" fontId="115" fillId="0" borderId="31" xfId="4" applyFont="1" applyBorder="1" applyAlignment="1">
      <alignment horizontal="left" vertical="center" wrapText="1" shrinkToFit="1"/>
    </xf>
    <xf numFmtId="0" fontId="115" fillId="0" borderId="20" xfId="4" applyFont="1" applyBorder="1" applyAlignment="1">
      <alignment horizontal="left" vertical="center" wrapText="1" shrinkToFit="1"/>
    </xf>
    <xf numFmtId="0" fontId="115" fillId="0" borderId="27" xfId="4" applyFont="1" applyBorder="1" applyAlignment="1">
      <alignment horizontal="left" vertical="center" wrapText="1" shrinkToFit="1"/>
    </xf>
    <xf numFmtId="0" fontId="89" fillId="0" borderId="2" xfId="0" applyFont="1" applyBorder="1" applyAlignment="1">
      <alignment horizontal="left"/>
    </xf>
    <xf numFmtId="0" fontId="89" fillId="0" borderId="3" xfId="0" applyFont="1" applyBorder="1" applyAlignment="1">
      <alignment horizontal="left"/>
    </xf>
    <xf numFmtId="0" fontId="89" fillId="0" borderId="4" xfId="0" applyFont="1" applyBorder="1" applyAlignment="1">
      <alignment horizontal="left"/>
    </xf>
    <xf numFmtId="0" fontId="108" fillId="0" borderId="29" xfId="4" applyFont="1" applyBorder="1" applyAlignment="1">
      <alignment horizontal="center" vertical="center" wrapText="1" shrinkToFit="1"/>
    </xf>
    <xf numFmtId="0" fontId="108" fillId="0" borderId="25" xfId="4" applyFont="1" applyBorder="1" applyAlignment="1">
      <alignment horizontal="center" vertical="center" wrapText="1" shrinkToFit="1"/>
    </xf>
    <xf numFmtId="0" fontId="108" fillId="0" borderId="34" xfId="4" applyFont="1" applyBorder="1" applyAlignment="1">
      <alignment horizontal="center" vertical="center" wrapText="1" shrinkToFit="1"/>
    </xf>
    <xf numFmtId="0" fontId="108" fillId="0" borderId="26" xfId="4" applyFont="1" applyBorder="1" applyAlignment="1">
      <alignment horizontal="center" vertical="center" wrapText="1" shrinkToFit="1"/>
    </xf>
    <xf numFmtId="0" fontId="108" fillId="0" borderId="31" xfId="4" applyFont="1" applyBorder="1" applyAlignment="1">
      <alignment horizontal="center" vertical="center" wrapText="1" shrinkToFit="1"/>
    </xf>
    <xf numFmtId="0" fontId="108" fillId="0" borderId="27" xfId="4" applyFont="1" applyBorder="1" applyAlignment="1">
      <alignment horizontal="center" vertical="center" wrapText="1" shrinkToFit="1"/>
    </xf>
    <xf numFmtId="0" fontId="83" fillId="0" borderId="29" xfId="4" applyFont="1" applyBorder="1" applyAlignment="1">
      <alignment horizontal="center" vertical="center" wrapText="1" shrinkToFit="1"/>
    </xf>
    <xf numFmtId="0" fontId="83" fillId="0" borderId="25" xfId="4" applyFont="1" applyBorder="1" applyAlignment="1">
      <alignment horizontal="center" vertical="center" shrinkToFit="1"/>
    </xf>
    <xf numFmtId="0" fontId="83" fillId="0" borderId="34" xfId="4" applyFont="1" applyBorder="1" applyAlignment="1">
      <alignment horizontal="center" vertical="center" shrinkToFit="1"/>
    </xf>
    <xf numFmtId="0" fontId="83" fillId="0" borderId="26" xfId="4" applyFont="1" applyBorder="1" applyAlignment="1">
      <alignment horizontal="center" vertical="center" shrinkToFit="1"/>
    </xf>
    <xf numFmtId="0" fontId="6" fillId="0" borderId="1" xfId="4" applyFont="1" applyBorder="1" applyAlignment="1">
      <alignment horizontal="center" vertical="center" wrapText="1" shrinkToFit="1"/>
    </xf>
    <xf numFmtId="0" fontId="6" fillId="0" borderId="41" xfId="4" applyFont="1" applyBorder="1" applyAlignment="1">
      <alignment horizontal="center" vertical="center" wrapText="1" shrinkToFit="1"/>
    </xf>
    <xf numFmtId="0" fontId="83" fillId="0" borderId="1" xfId="4" applyFont="1" applyBorder="1" applyAlignment="1">
      <alignment horizontal="center" vertical="center" wrapText="1" shrinkToFit="1"/>
    </xf>
    <xf numFmtId="0" fontId="83" fillId="0" borderId="41" xfId="4" applyFont="1" applyBorder="1" applyAlignment="1">
      <alignment horizontal="center" vertical="center" wrapText="1" shrinkToFit="1"/>
    </xf>
    <xf numFmtId="0" fontId="108" fillId="0" borderId="1" xfId="4" applyFont="1" applyBorder="1" applyAlignment="1">
      <alignment horizontal="center" vertical="center" wrapText="1" shrinkToFit="1"/>
    </xf>
    <xf numFmtId="0" fontId="108" fillId="0" borderId="1" xfId="4" applyFont="1" applyBorder="1" applyAlignment="1">
      <alignment horizontal="center" vertical="center" shrinkToFit="1"/>
    </xf>
    <xf numFmtId="0" fontId="95" fillId="4" borderId="101" xfId="4" applyFont="1" applyFill="1" applyBorder="1" applyAlignment="1" applyProtection="1">
      <alignment horizontal="center" vertical="center" wrapText="1" shrinkToFit="1"/>
    </xf>
    <xf numFmtId="0" fontId="95" fillId="4" borderId="102" xfId="4" applyFont="1" applyFill="1" applyBorder="1" applyAlignment="1" applyProtection="1">
      <alignment horizontal="center" vertical="center" wrapText="1" shrinkToFit="1"/>
    </xf>
    <xf numFmtId="0" fontId="95" fillId="4" borderId="105" xfId="4" applyFont="1" applyFill="1" applyBorder="1" applyAlignment="1" applyProtection="1">
      <alignment horizontal="center" vertical="center" wrapText="1" shrinkToFit="1"/>
    </xf>
    <xf numFmtId="0" fontId="90" fillId="9" borderId="101" xfId="4" applyFont="1" applyFill="1" applyBorder="1" applyAlignment="1" applyProtection="1">
      <alignment horizontal="left" vertical="center" wrapText="1" shrinkToFit="1"/>
      <protection locked="0"/>
    </xf>
    <xf numFmtId="0" fontId="90" fillId="9" borderId="102" xfId="4" applyFont="1" applyFill="1" applyBorder="1" applyAlignment="1" applyProtection="1">
      <alignment horizontal="left" vertical="center" wrapText="1" shrinkToFit="1"/>
      <protection locked="0"/>
    </xf>
    <xf numFmtId="0" fontId="115" fillId="2" borderId="209" xfId="4" applyFont="1" applyFill="1" applyBorder="1" applyAlignment="1" applyProtection="1">
      <alignment horizontal="center" vertical="center" shrinkToFit="1"/>
      <protection locked="0"/>
    </xf>
    <xf numFmtId="0" fontId="115" fillId="2" borderId="210" xfId="4" applyFont="1" applyFill="1" applyBorder="1" applyAlignment="1" applyProtection="1">
      <alignment horizontal="center" vertical="center" shrinkToFit="1"/>
      <protection locked="0"/>
    </xf>
    <xf numFmtId="0" fontId="90" fillId="2" borderId="114" xfId="4" applyFont="1" applyFill="1" applyBorder="1" applyAlignment="1" applyProtection="1">
      <alignment horizontal="center" vertical="center" wrapText="1" shrinkToFit="1"/>
      <protection locked="0"/>
    </xf>
    <xf numFmtId="0" fontId="115" fillId="9" borderId="161" xfId="0" applyFont="1" applyFill="1" applyBorder="1" applyAlignment="1" applyProtection="1">
      <alignment horizontal="left" vertical="center" wrapText="1" shrinkToFit="1"/>
      <protection locked="0"/>
    </xf>
    <xf numFmtId="0" fontId="90" fillId="9" borderId="76" xfId="4" applyFont="1" applyFill="1" applyBorder="1" applyAlignment="1" applyProtection="1">
      <alignment horizontal="center" vertical="center" wrapText="1" shrinkToFit="1"/>
      <protection locked="0"/>
    </xf>
    <xf numFmtId="0" fontId="90" fillId="9" borderId="75" xfId="4" applyFont="1" applyFill="1" applyBorder="1" applyAlignment="1" applyProtection="1">
      <alignment horizontal="center" vertical="center" wrapText="1" shrinkToFit="1"/>
      <protection locked="0"/>
    </xf>
    <xf numFmtId="0" fontId="90" fillId="9" borderId="77" xfId="4" applyFont="1" applyFill="1" applyBorder="1" applyAlignment="1" applyProtection="1">
      <alignment horizontal="center" vertical="center" wrapText="1" shrinkToFit="1"/>
      <protection locked="0"/>
    </xf>
    <xf numFmtId="0" fontId="90" fillId="9" borderId="76" xfId="4" applyFont="1" applyFill="1" applyBorder="1" applyAlignment="1" applyProtection="1">
      <alignment horizontal="left" vertical="center" wrapText="1" shrinkToFit="1"/>
      <protection locked="0"/>
    </xf>
    <xf numFmtId="0" fontId="115" fillId="2" borderId="115" xfId="4" applyFont="1" applyFill="1" applyBorder="1" applyAlignment="1" applyProtection="1">
      <alignment horizontal="center" vertical="center" shrinkToFit="1"/>
      <protection locked="0"/>
    </xf>
    <xf numFmtId="0" fontId="115" fillId="2" borderId="74" xfId="4" applyFont="1" applyFill="1" applyBorder="1" applyAlignment="1" applyProtection="1">
      <alignment horizontal="center" vertical="center" shrinkToFit="1"/>
      <protection locked="0"/>
    </xf>
    <xf numFmtId="0" fontId="90" fillId="2" borderId="115" xfId="4" applyFont="1" applyFill="1" applyBorder="1" applyAlignment="1" applyProtection="1">
      <alignment horizontal="center" vertical="center" wrapText="1" shrinkToFit="1"/>
      <protection locked="0"/>
    </xf>
    <xf numFmtId="0" fontId="90" fillId="2" borderId="75" xfId="4" applyFont="1" applyFill="1" applyBorder="1" applyAlignment="1" applyProtection="1">
      <alignment horizontal="center" vertical="center" wrapText="1" shrinkToFit="1"/>
      <protection locked="0"/>
    </xf>
    <xf numFmtId="0" fontId="90" fillId="2" borderId="74" xfId="4" applyFont="1" applyFill="1" applyBorder="1" applyAlignment="1" applyProtection="1">
      <alignment horizontal="center" vertical="center" wrapText="1" shrinkToFit="1"/>
      <protection locked="0"/>
    </xf>
    <xf numFmtId="0" fontId="115" fillId="9" borderId="115" xfId="0" applyFont="1" applyFill="1" applyBorder="1" applyAlignment="1" applyProtection="1">
      <alignment horizontal="left" vertical="center" wrapText="1" shrinkToFit="1"/>
      <protection locked="0"/>
    </xf>
    <xf numFmtId="0" fontId="115" fillId="9" borderId="75" xfId="0" applyFont="1" applyFill="1" applyBorder="1" applyAlignment="1" applyProtection="1">
      <alignment horizontal="left" vertical="center" wrapText="1" shrinkToFit="1"/>
      <protection locked="0"/>
    </xf>
    <xf numFmtId="0" fontId="115" fillId="9" borderId="77" xfId="0" applyFont="1" applyFill="1" applyBorder="1" applyAlignment="1" applyProtection="1">
      <alignment horizontal="left" vertical="center" wrapText="1" shrinkToFit="1"/>
      <protection locked="0"/>
    </xf>
    <xf numFmtId="0" fontId="90" fillId="2" borderId="116" xfId="4" applyFont="1" applyFill="1" applyBorder="1" applyAlignment="1" applyProtection="1">
      <alignment horizontal="center" vertical="center" wrapText="1" shrinkToFit="1"/>
      <protection locked="0"/>
    </xf>
    <xf numFmtId="0" fontId="90" fillId="0" borderId="117" xfId="4" applyFont="1" applyBorder="1" applyAlignment="1">
      <alignment horizontal="center" vertical="center" wrapText="1" shrinkToFit="1"/>
    </xf>
    <xf numFmtId="0" fontId="90" fillId="0" borderId="118" xfId="4" applyFont="1" applyBorder="1" applyAlignment="1">
      <alignment horizontal="center" vertical="center" wrapText="1" shrinkToFit="1"/>
    </xf>
    <xf numFmtId="0" fontId="90" fillId="0" borderId="119" xfId="4" applyFont="1" applyBorder="1" applyAlignment="1">
      <alignment horizontal="center" vertical="center" wrapText="1" shrinkToFit="1"/>
    </xf>
    <xf numFmtId="0" fontId="90" fillId="9" borderId="117" xfId="4" applyFont="1" applyFill="1" applyBorder="1" applyAlignment="1" applyProtection="1">
      <alignment horizontal="left" vertical="center" wrapText="1" shrinkToFit="1"/>
      <protection locked="0"/>
    </xf>
    <xf numFmtId="0" fontId="115" fillId="2" borderId="211" xfId="4" applyFont="1" applyFill="1" applyBorder="1" applyAlignment="1" applyProtection="1">
      <alignment horizontal="center" vertical="center" shrinkToFit="1"/>
      <protection locked="0"/>
    </xf>
    <xf numFmtId="0" fontId="115" fillId="2" borderId="136" xfId="4" applyFont="1" applyFill="1" applyBorder="1" applyAlignment="1" applyProtection="1">
      <alignment horizontal="center" vertical="center" shrinkToFit="1"/>
      <protection locked="0"/>
    </xf>
    <xf numFmtId="0" fontId="90" fillId="2" borderId="162" xfId="4" applyFont="1" applyFill="1" applyBorder="1" applyAlignment="1" applyProtection="1">
      <alignment horizontal="center" vertical="center" wrapText="1" shrinkToFit="1"/>
      <protection locked="0"/>
    </xf>
    <xf numFmtId="0" fontId="115" fillId="9" borderId="238" xfId="0" applyFont="1" applyFill="1" applyBorder="1" applyAlignment="1" applyProtection="1">
      <alignment horizontal="left" vertical="center" wrapText="1" shrinkToFit="1"/>
      <protection locked="0"/>
    </xf>
    <xf numFmtId="0" fontId="115" fillId="9" borderId="78" xfId="0" applyFont="1" applyFill="1" applyBorder="1" applyAlignment="1" applyProtection="1">
      <alignment horizontal="left" vertical="center" wrapText="1" shrinkToFit="1"/>
      <protection locked="0"/>
    </xf>
    <xf numFmtId="0" fontId="115" fillId="9" borderId="118" xfId="0" applyFont="1" applyFill="1" applyBorder="1" applyAlignment="1" applyProtection="1">
      <alignment horizontal="left" vertical="center" wrapText="1" shrinkToFit="1"/>
      <protection locked="0"/>
    </xf>
    <xf numFmtId="0" fontId="115" fillId="9" borderId="119" xfId="0" applyFont="1" applyFill="1" applyBorder="1" applyAlignment="1" applyProtection="1">
      <alignment horizontal="left" vertical="center" wrapText="1" shrinkToFit="1"/>
      <protection locked="0"/>
    </xf>
    <xf numFmtId="0" fontId="90" fillId="0" borderId="76" xfId="4" applyFont="1" applyBorder="1" applyAlignment="1">
      <alignment horizontal="center" vertical="center" wrapText="1" shrinkToFit="1"/>
    </xf>
    <xf numFmtId="0" fontId="90" fillId="0" borderId="75" xfId="4" applyFont="1" applyBorder="1" applyAlignment="1">
      <alignment horizontal="center" vertical="center" wrapText="1" shrinkToFit="1"/>
    </xf>
    <xf numFmtId="0" fontId="90" fillId="0" borderId="77" xfId="4" applyFont="1" applyBorder="1" applyAlignment="1">
      <alignment horizontal="center" vertical="center" wrapText="1" shrinkToFit="1"/>
    </xf>
    <xf numFmtId="0" fontId="113" fillId="0" borderId="20" xfId="0" applyFont="1" applyBorder="1" applyAlignment="1">
      <alignment horizontal="left" wrapText="1"/>
    </xf>
    <xf numFmtId="0" fontId="113" fillId="0" borderId="20" xfId="0" applyFont="1" applyBorder="1" applyAlignment="1">
      <alignment horizontal="left"/>
    </xf>
    <xf numFmtId="0" fontId="108" fillId="0" borderId="4" xfId="4" applyFont="1" applyBorder="1" applyAlignment="1">
      <alignment horizontal="center" vertical="center" wrapText="1" shrinkToFit="1"/>
    </xf>
    <xf numFmtId="0" fontId="88" fillId="0" borderId="4" xfId="4" applyFont="1" applyBorder="1" applyAlignment="1">
      <alignment horizontal="center" vertical="center" wrapText="1" shrinkToFit="1"/>
    </xf>
    <xf numFmtId="0" fontId="88" fillId="0" borderId="1" xfId="4" applyFont="1" applyBorder="1" applyAlignment="1">
      <alignment horizontal="center" vertical="center" wrapText="1" shrinkToFit="1"/>
    </xf>
    <xf numFmtId="0" fontId="72" fillId="9" borderId="101" xfId="4" applyFont="1" applyFill="1" applyBorder="1" applyAlignment="1" applyProtection="1">
      <alignment horizontal="center" vertical="center" wrapText="1" shrinkToFit="1"/>
      <protection locked="0"/>
    </xf>
    <xf numFmtId="0" fontId="72" fillId="9" borderId="102" xfId="4" applyFont="1" applyFill="1" applyBorder="1" applyAlignment="1" applyProtection="1">
      <alignment horizontal="center" vertical="center" wrapText="1" shrinkToFit="1"/>
      <protection locked="0"/>
    </xf>
    <xf numFmtId="0" fontId="72" fillId="9" borderId="105" xfId="4" applyFont="1" applyFill="1" applyBorder="1" applyAlignment="1" applyProtection="1">
      <alignment horizontal="center" vertical="center" wrapText="1" shrinkToFit="1"/>
      <protection locked="0"/>
    </xf>
    <xf numFmtId="0" fontId="72" fillId="9" borderId="101" xfId="4" applyFont="1" applyFill="1" applyBorder="1" applyAlignment="1" applyProtection="1">
      <alignment horizontal="left" vertical="center" wrapText="1" shrinkToFit="1"/>
      <protection locked="0"/>
    </xf>
    <xf numFmtId="0" fontId="72" fillId="9" borderId="102" xfId="4" applyFont="1" applyFill="1" applyBorder="1" applyAlignment="1" applyProtection="1">
      <alignment horizontal="left" vertical="center" wrapText="1" shrinkToFit="1"/>
      <protection locked="0"/>
    </xf>
    <xf numFmtId="0" fontId="72" fillId="9" borderId="105" xfId="4" applyFont="1" applyFill="1" applyBorder="1" applyAlignment="1" applyProtection="1">
      <alignment horizontal="left" vertical="center" wrapText="1" shrinkToFit="1"/>
      <protection locked="0"/>
    </xf>
    <xf numFmtId="0" fontId="74" fillId="9" borderId="41" xfId="4" applyFont="1" applyFill="1" applyBorder="1" applyAlignment="1" applyProtection="1">
      <alignment horizontal="left" vertical="center" wrapText="1" shrinkToFit="1"/>
      <protection locked="0"/>
    </xf>
    <xf numFmtId="0" fontId="88" fillId="4" borderId="27" xfId="4" applyFont="1" applyFill="1" applyBorder="1" applyAlignment="1">
      <alignment horizontal="center" vertical="center" wrapText="1" shrinkToFit="1"/>
    </xf>
    <xf numFmtId="0" fontId="88" fillId="4" borderId="32" xfId="4" applyFont="1" applyFill="1" applyBorder="1" applyAlignment="1">
      <alignment horizontal="center" vertical="center" wrapText="1" shrinkToFit="1"/>
    </xf>
    <xf numFmtId="0" fontId="88" fillId="4" borderId="31" xfId="4" applyFont="1" applyFill="1" applyBorder="1" applyAlignment="1">
      <alignment horizontal="center" vertical="center" wrapText="1" shrinkToFit="1"/>
    </xf>
    <xf numFmtId="0" fontId="88" fillId="0" borderId="31" xfId="4" applyFont="1" applyBorder="1" applyAlignment="1">
      <alignment horizontal="center" vertical="center" wrapText="1" shrinkToFit="1"/>
    </xf>
    <xf numFmtId="0" fontId="88" fillId="0" borderId="20" xfId="4" applyFont="1" applyBorder="1" applyAlignment="1">
      <alignment horizontal="center" vertical="center" wrapText="1" shrinkToFit="1"/>
    </xf>
    <xf numFmtId="0" fontId="88" fillId="0" borderId="21" xfId="4" applyFont="1" applyBorder="1" applyAlignment="1">
      <alignment horizontal="center" vertical="center" wrapText="1" shrinkToFit="1"/>
    </xf>
    <xf numFmtId="0" fontId="72" fillId="9" borderId="76" xfId="4" applyFont="1" applyFill="1" applyBorder="1" applyAlignment="1" applyProtection="1">
      <alignment horizontal="left" vertical="center" wrapText="1" shrinkToFit="1"/>
      <protection locked="0"/>
    </xf>
    <xf numFmtId="0" fontId="72" fillId="9" borderId="75" xfId="4" applyFont="1" applyFill="1" applyBorder="1" applyAlignment="1" applyProtection="1">
      <alignment horizontal="left" vertical="center" wrapText="1" shrinkToFit="1"/>
      <protection locked="0"/>
    </xf>
    <xf numFmtId="0" fontId="72" fillId="9" borderId="77" xfId="4" applyFont="1" applyFill="1" applyBorder="1" applyAlignment="1" applyProtection="1">
      <alignment horizontal="left" vertical="center" wrapText="1" shrinkToFit="1"/>
      <protection locked="0"/>
    </xf>
    <xf numFmtId="0" fontId="74" fillId="9" borderId="76" xfId="4" applyFont="1" applyFill="1" applyBorder="1" applyAlignment="1" applyProtection="1">
      <alignment horizontal="left" vertical="center" wrapText="1" shrinkToFit="1"/>
      <protection locked="0"/>
    </xf>
    <xf numFmtId="0" fontId="74" fillId="9" borderId="75" xfId="4" applyFont="1" applyFill="1" applyBorder="1" applyAlignment="1" applyProtection="1">
      <alignment horizontal="left" vertical="center" wrapText="1" shrinkToFit="1"/>
      <protection locked="0"/>
    </xf>
    <xf numFmtId="0" fontId="74" fillId="9" borderId="77" xfId="4" applyFont="1" applyFill="1" applyBorder="1" applyAlignment="1" applyProtection="1">
      <alignment horizontal="left" vertical="center" wrapText="1" shrinkToFit="1"/>
      <protection locked="0"/>
    </xf>
    <xf numFmtId="0" fontId="72" fillId="9" borderId="117" xfId="4" applyFont="1" applyFill="1" applyBorder="1" applyAlignment="1" applyProtection="1">
      <alignment horizontal="center" vertical="center" wrapText="1" shrinkToFit="1"/>
      <protection locked="0"/>
    </xf>
    <xf numFmtId="0" fontId="72" fillId="9" borderId="118" xfId="4" applyFont="1" applyFill="1" applyBorder="1" applyAlignment="1" applyProtection="1">
      <alignment horizontal="center" vertical="center" wrapText="1" shrinkToFit="1"/>
      <protection locked="0"/>
    </xf>
    <xf numFmtId="0" fontId="72" fillId="9" borderId="119" xfId="4" applyFont="1" applyFill="1" applyBorder="1" applyAlignment="1" applyProtection="1">
      <alignment horizontal="center" vertical="center" wrapText="1" shrinkToFit="1"/>
      <protection locked="0"/>
    </xf>
    <xf numFmtId="0" fontId="72" fillId="9" borderId="117" xfId="4" applyFont="1" applyFill="1" applyBorder="1" applyAlignment="1" applyProtection="1">
      <alignment horizontal="left" vertical="center" wrapText="1" shrinkToFit="1"/>
      <protection locked="0"/>
    </xf>
    <xf numFmtId="0" fontId="72" fillId="9" borderId="118" xfId="4" applyFont="1" applyFill="1" applyBorder="1" applyAlignment="1" applyProtection="1">
      <alignment horizontal="left" vertical="center" wrapText="1" shrinkToFit="1"/>
      <protection locked="0"/>
    </xf>
    <xf numFmtId="0" fontId="72" fillId="9" borderId="119" xfId="4" applyFont="1" applyFill="1" applyBorder="1" applyAlignment="1" applyProtection="1">
      <alignment horizontal="left" vertical="center" wrapText="1" shrinkToFit="1"/>
      <protection locked="0"/>
    </xf>
    <xf numFmtId="0" fontId="74" fillId="9" borderId="117" xfId="4" applyFont="1" applyFill="1" applyBorder="1" applyAlignment="1" applyProtection="1">
      <alignment horizontal="left" vertical="center" wrapText="1" shrinkToFit="1"/>
      <protection locked="0"/>
    </xf>
    <xf numFmtId="0" fontId="74" fillId="9" borderId="118" xfId="4" applyFont="1" applyFill="1" applyBorder="1" applyAlignment="1" applyProtection="1">
      <alignment horizontal="left" vertical="center" wrapText="1" shrinkToFit="1"/>
      <protection locked="0"/>
    </xf>
    <xf numFmtId="0" fontId="74" fillId="9" borderId="119" xfId="4" applyFont="1" applyFill="1" applyBorder="1" applyAlignment="1" applyProtection="1">
      <alignment horizontal="left" vertical="center" wrapText="1" shrinkToFit="1"/>
      <protection locked="0"/>
    </xf>
    <xf numFmtId="0" fontId="113" fillId="0" borderId="0" xfId="0" applyFont="1" applyAlignment="1">
      <alignment horizontal="left" vertical="center" shrinkToFit="1"/>
    </xf>
    <xf numFmtId="0" fontId="72" fillId="9" borderId="76" xfId="4" applyFont="1" applyFill="1" applyBorder="1" applyAlignment="1" applyProtection="1">
      <alignment horizontal="center" vertical="center" wrapText="1" shrinkToFit="1"/>
      <protection locked="0"/>
    </xf>
    <xf numFmtId="0" fontId="72" fillId="9" borderId="75" xfId="4" applyFont="1" applyFill="1" applyBorder="1" applyAlignment="1" applyProtection="1">
      <alignment horizontal="center" vertical="center" wrapText="1" shrinkToFit="1"/>
      <protection locked="0"/>
    </xf>
    <xf numFmtId="0" fontId="72" fillId="9" borderId="77" xfId="4" applyFont="1" applyFill="1" applyBorder="1" applyAlignment="1" applyProtection="1">
      <alignment horizontal="center" vertical="center" wrapText="1" shrinkToFit="1"/>
      <protection locked="0"/>
    </xf>
    <xf numFmtId="0" fontId="88" fillId="4" borderId="2" xfId="0" applyFont="1" applyFill="1" applyBorder="1" applyAlignment="1">
      <alignment horizontal="left" vertical="center" wrapText="1" shrinkToFit="1"/>
    </xf>
    <xf numFmtId="0" fontId="88" fillId="4" borderId="3" xfId="0" applyFont="1" applyFill="1" applyBorder="1" applyAlignment="1">
      <alignment horizontal="left" vertical="center" wrapText="1" shrinkToFit="1"/>
    </xf>
    <xf numFmtId="0" fontId="88" fillId="4" borderId="24" xfId="0" applyFont="1" applyFill="1" applyBorder="1" applyAlignment="1">
      <alignment horizontal="left" vertical="center" wrapText="1" shrinkToFit="1"/>
    </xf>
    <xf numFmtId="0" fontId="88" fillId="4" borderId="4" xfId="0" applyFont="1" applyFill="1" applyBorder="1" applyAlignment="1">
      <alignment horizontal="left" vertical="center" wrapText="1" shrinkToFit="1"/>
    </xf>
    <xf numFmtId="0" fontId="94" fillId="4" borderId="0" xfId="0" applyFont="1" applyFill="1" applyBorder="1" applyAlignment="1">
      <alignment horizontal="center" vertical="center" wrapText="1" shrinkToFit="1"/>
    </xf>
    <xf numFmtId="0" fontId="108" fillId="4" borderId="20" xfId="4" applyFont="1" applyFill="1" applyBorder="1" applyAlignment="1">
      <alignment horizontal="center" vertical="center" shrinkToFit="1"/>
    </xf>
    <xf numFmtId="0" fontId="88" fillId="0" borderId="100" xfId="0" applyFont="1" applyBorder="1" applyAlignment="1">
      <alignment horizontal="left" vertical="center"/>
    </xf>
    <xf numFmtId="0" fontId="88" fillId="0" borderId="20" xfId="0" applyFont="1" applyBorder="1" applyAlignment="1">
      <alignment horizontal="left" vertical="center"/>
    </xf>
    <xf numFmtId="0" fontId="88" fillId="0" borderId="21" xfId="0" applyFont="1" applyBorder="1" applyAlignment="1">
      <alignment horizontal="left" vertical="center"/>
    </xf>
    <xf numFmtId="0" fontId="88" fillId="4" borderId="20" xfId="4" applyFont="1" applyFill="1" applyBorder="1" applyAlignment="1">
      <alignment horizontal="left" vertical="center" wrapText="1" shrinkToFit="1"/>
    </xf>
    <xf numFmtId="0" fontId="88" fillId="4" borderId="29" xfId="0" applyFont="1" applyFill="1" applyBorder="1" applyAlignment="1">
      <alignment horizontal="center" vertical="center" wrapText="1" shrinkToFit="1"/>
    </xf>
    <xf numFmtId="0" fontId="88" fillId="4" borderId="24" xfId="0" applyFont="1" applyFill="1" applyBorder="1" applyAlignment="1">
      <alignment horizontal="center" vertical="center" wrapText="1" shrinkToFit="1"/>
    </xf>
    <xf numFmtId="0" fontId="88" fillId="4" borderId="25" xfId="0" applyFont="1" applyFill="1" applyBorder="1" applyAlignment="1">
      <alignment horizontal="center" vertical="center" wrapText="1" shrinkToFit="1"/>
    </xf>
    <xf numFmtId="0" fontId="88" fillId="4" borderId="31" xfId="0" applyFont="1" applyFill="1" applyBorder="1" applyAlignment="1">
      <alignment horizontal="center" vertical="center" wrapText="1" shrinkToFit="1"/>
    </xf>
    <xf numFmtId="0" fontId="88" fillId="4" borderId="20" xfId="0" applyFont="1" applyFill="1" applyBorder="1" applyAlignment="1">
      <alignment horizontal="center" vertical="center" wrapText="1" shrinkToFit="1"/>
    </xf>
    <xf numFmtId="0" fontId="108" fillId="9" borderId="32" xfId="4" applyFont="1" applyFill="1" applyBorder="1" applyAlignment="1" applyProtection="1">
      <alignment horizontal="left" vertical="center" shrinkToFit="1"/>
      <protection locked="0"/>
    </xf>
    <xf numFmtId="0" fontId="108" fillId="9" borderId="1" xfId="4" applyFont="1" applyFill="1" applyBorder="1" applyAlignment="1" applyProtection="1">
      <alignment horizontal="left" vertical="center" shrinkToFit="1"/>
      <protection locked="0"/>
    </xf>
    <xf numFmtId="0" fontId="108" fillId="9" borderId="41" xfId="4" applyFont="1" applyFill="1" applyBorder="1" applyAlignment="1" applyProtection="1">
      <alignment horizontal="left" vertical="center" shrinkToFit="1"/>
      <protection locked="0"/>
    </xf>
    <xf numFmtId="0" fontId="88" fillId="4" borderId="34" xfId="4" applyFont="1" applyFill="1" applyBorder="1" applyAlignment="1">
      <alignment horizontal="center" vertical="center" shrinkToFit="1"/>
    </xf>
    <xf numFmtId="0" fontId="88" fillId="4" borderId="0" xfId="4" applyFont="1" applyFill="1" applyAlignment="1">
      <alignment horizontal="center" vertical="center" shrinkToFit="1"/>
    </xf>
    <xf numFmtId="0" fontId="108" fillId="2" borderId="55" xfId="4" applyFont="1" applyFill="1" applyBorder="1" applyAlignment="1" applyProtection="1">
      <alignment horizontal="center" vertical="center" shrinkToFit="1"/>
      <protection locked="0"/>
    </xf>
    <xf numFmtId="0" fontId="108" fillId="2" borderId="83" xfId="4" applyFont="1" applyFill="1" applyBorder="1" applyAlignment="1" applyProtection="1">
      <alignment horizontal="center" vertical="center" shrinkToFit="1"/>
      <protection locked="0"/>
    </xf>
    <xf numFmtId="0" fontId="108" fillId="2" borderId="56" xfId="4" applyFont="1" applyFill="1" applyBorder="1" applyAlignment="1" applyProtection="1">
      <alignment horizontal="center" vertical="center" shrinkToFit="1"/>
      <protection locked="0"/>
    </xf>
    <xf numFmtId="0" fontId="88" fillId="0" borderId="40" xfId="4" applyFont="1" applyBorder="1" applyAlignment="1">
      <alignment horizontal="center" vertical="center" shrinkToFit="1"/>
    </xf>
    <xf numFmtId="0" fontId="125" fillId="0" borderId="163" xfId="0" applyFont="1" applyBorder="1" applyAlignment="1">
      <alignment horizontal="center" vertical="center"/>
    </xf>
    <xf numFmtId="0" fontId="125" fillId="0" borderId="164" xfId="0" applyFont="1" applyBorder="1" applyAlignment="1">
      <alignment horizontal="center" vertical="center"/>
    </xf>
    <xf numFmtId="0" fontId="125" fillId="0" borderId="221" xfId="0" applyFont="1" applyBorder="1" applyAlignment="1">
      <alignment horizontal="center" vertical="center"/>
    </xf>
    <xf numFmtId="0" fontId="125" fillId="0" borderId="184" xfId="0" applyFont="1" applyBorder="1" applyAlignment="1">
      <alignment horizontal="center" vertical="center"/>
    </xf>
    <xf numFmtId="0" fontId="108" fillId="9" borderId="31" xfId="4" applyFont="1" applyFill="1" applyBorder="1" applyAlignment="1" applyProtection="1">
      <alignment horizontal="center" vertical="center" shrinkToFit="1"/>
      <protection locked="0"/>
    </xf>
    <xf numFmtId="0" fontId="108" fillId="9" borderId="20" xfId="4" applyFont="1" applyFill="1" applyBorder="1" applyAlignment="1" applyProtection="1">
      <alignment horizontal="center" vertical="center" shrinkToFit="1"/>
      <protection locked="0"/>
    </xf>
    <xf numFmtId="0" fontId="129" fillId="0" borderId="20" xfId="0" applyFont="1" applyBorder="1" applyAlignment="1">
      <alignment horizontal="center" vertical="center"/>
    </xf>
    <xf numFmtId="0" fontId="88" fillId="4" borderId="2" xfId="0" applyFont="1" applyFill="1" applyBorder="1" applyAlignment="1">
      <alignment horizontal="center" vertical="center" wrapText="1" shrinkToFit="1"/>
    </xf>
    <xf numFmtId="0" fontId="88" fillId="4" borderId="3" xfId="0" applyFont="1" applyFill="1" applyBorder="1" applyAlignment="1">
      <alignment horizontal="center" vertical="center" wrapText="1" shrinkToFit="1"/>
    </xf>
    <xf numFmtId="0" fontId="88" fillId="4" borderId="4" xfId="0" applyFont="1" applyFill="1" applyBorder="1" applyAlignment="1">
      <alignment horizontal="center" vertical="center" wrapText="1" shrinkToFit="1"/>
    </xf>
    <xf numFmtId="0" fontId="88" fillId="9" borderId="2" xfId="4" applyFont="1" applyFill="1" applyBorder="1" applyAlignment="1" applyProtection="1">
      <alignment horizontal="center" vertical="center" shrinkToFit="1"/>
      <protection locked="0"/>
    </xf>
    <xf numFmtId="0" fontId="88" fillId="9" borderId="3" xfId="4" applyFont="1" applyFill="1" applyBorder="1" applyAlignment="1" applyProtection="1">
      <alignment horizontal="center" vertical="center" shrinkToFit="1"/>
      <protection locked="0"/>
    </xf>
    <xf numFmtId="0" fontId="88" fillId="9" borderId="4" xfId="4" applyFont="1" applyFill="1" applyBorder="1" applyAlignment="1" applyProtection="1">
      <alignment horizontal="center" vertical="center" shrinkToFit="1"/>
      <protection locked="0"/>
    </xf>
    <xf numFmtId="0" fontId="88" fillId="4" borderId="32" xfId="4" applyFont="1" applyFill="1" applyBorder="1" applyAlignment="1" applyProtection="1">
      <alignment horizontal="center" vertical="center" shrinkToFit="1"/>
    </xf>
    <xf numFmtId="0" fontId="88" fillId="4" borderId="1" xfId="4" applyFont="1" applyFill="1" applyBorder="1" applyAlignment="1" applyProtection="1">
      <alignment horizontal="center" vertical="center" shrinkToFit="1"/>
    </xf>
    <xf numFmtId="184" fontId="88" fillId="9" borderId="3" xfId="4" applyNumberFormat="1" applyFont="1" applyFill="1" applyBorder="1" applyAlignment="1" applyProtection="1">
      <alignment horizontal="center" vertical="center" shrinkToFit="1"/>
      <protection locked="0"/>
    </xf>
    <xf numFmtId="184" fontId="88" fillId="9" borderId="20" xfId="4" applyNumberFormat="1" applyFont="1" applyFill="1" applyBorder="1" applyAlignment="1" applyProtection="1">
      <alignment horizontal="center" vertical="center" shrinkToFit="1"/>
      <protection locked="0"/>
    </xf>
    <xf numFmtId="184" fontId="88" fillId="9" borderId="4" xfId="4" applyNumberFormat="1" applyFont="1" applyFill="1" applyBorder="1" applyAlignment="1" applyProtection="1">
      <alignment horizontal="center" vertical="center" shrinkToFit="1"/>
      <protection locked="0"/>
    </xf>
    <xf numFmtId="0" fontId="88" fillId="4" borderId="1" xfId="0" applyFont="1" applyFill="1" applyBorder="1" applyAlignment="1">
      <alignment horizontal="center" vertical="center" wrapText="1" shrinkToFit="1"/>
    </xf>
    <xf numFmtId="0" fontId="108" fillId="4" borderId="3" xfId="4" applyFont="1" applyFill="1" applyBorder="1" applyAlignment="1">
      <alignment horizontal="center" vertical="center" shrinkToFit="1"/>
    </xf>
    <xf numFmtId="0" fontId="88" fillId="0" borderId="18" xfId="0" applyFont="1" applyBorder="1" applyAlignment="1">
      <alignment horizontal="left" vertical="center"/>
    </xf>
    <xf numFmtId="0" fontId="88" fillId="0" borderId="3" xfId="0" applyFont="1" applyBorder="1" applyAlignment="1">
      <alignment horizontal="left" vertical="center"/>
    </xf>
    <xf numFmtId="0" fontId="88" fillId="0" borderId="19" xfId="0" applyFont="1" applyBorder="1" applyAlignment="1">
      <alignment horizontal="left" vertical="center"/>
    </xf>
    <xf numFmtId="0" fontId="88" fillId="4" borderId="3" xfId="4" applyFont="1" applyFill="1" applyBorder="1" applyAlignment="1">
      <alignment horizontal="left" vertical="center" wrapText="1" shrinkToFit="1"/>
    </xf>
    <xf numFmtId="0" fontId="88" fillId="2" borderId="55" xfId="4" applyFont="1" applyFill="1" applyBorder="1" applyAlignment="1" applyProtection="1">
      <alignment horizontal="center" vertical="center" shrinkToFit="1"/>
      <protection locked="0"/>
    </xf>
    <xf numFmtId="0" fontId="88" fillId="2" borderId="83" xfId="4" applyFont="1" applyFill="1" applyBorder="1" applyAlignment="1" applyProtection="1">
      <alignment horizontal="center" vertical="center" shrinkToFit="1"/>
      <protection locked="0"/>
    </xf>
    <xf numFmtId="0" fontId="88" fillId="2" borderId="56" xfId="4" applyFont="1" applyFill="1" applyBorder="1" applyAlignment="1" applyProtection="1">
      <alignment horizontal="center" vertical="center" shrinkToFit="1"/>
      <protection locked="0"/>
    </xf>
    <xf numFmtId="0" fontId="88" fillId="9" borderId="20" xfId="4" applyFont="1" applyFill="1" applyBorder="1" applyAlignment="1" applyProtection="1">
      <alignment horizontal="center" vertical="center" shrinkToFit="1"/>
      <protection locked="0"/>
    </xf>
    <xf numFmtId="0" fontId="108" fillId="0" borderId="29" xfId="0" applyFont="1" applyBorder="1" applyAlignment="1">
      <alignment horizontal="left" vertical="top" wrapText="1" shrinkToFit="1"/>
    </xf>
    <xf numFmtId="0" fontId="108" fillId="0" borderId="24" xfId="0" applyFont="1" applyBorder="1" applyAlignment="1">
      <alignment horizontal="left" vertical="top" wrapText="1" shrinkToFit="1"/>
    </xf>
    <xf numFmtId="0" fontId="108" fillId="0" borderId="25" xfId="0" applyFont="1" applyBorder="1" applyAlignment="1">
      <alignment horizontal="left" vertical="top" wrapText="1" shrinkToFit="1"/>
    </xf>
    <xf numFmtId="0" fontId="108" fillId="0" borderId="34" xfId="0" applyFont="1" applyBorder="1" applyAlignment="1">
      <alignment horizontal="left" vertical="top" wrapText="1" shrinkToFit="1"/>
    </xf>
    <xf numFmtId="0" fontId="108" fillId="0" borderId="0" xfId="0" applyFont="1" applyAlignment="1">
      <alignment horizontal="left" vertical="top" wrapText="1" shrinkToFit="1"/>
    </xf>
    <xf numFmtId="0" fontId="108" fillId="0" borderId="26" xfId="0" applyFont="1" applyBorder="1" applyAlignment="1">
      <alignment horizontal="left" vertical="top" wrapText="1" shrinkToFit="1"/>
    </xf>
    <xf numFmtId="0" fontId="108" fillId="2" borderId="49" xfId="0" applyFont="1" applyFill="1" applyBorder="1" applyAlignment="1" applyProtection="1">
      <alignment horizontal="center" vertical="center" wrapText="1"/>
      <protection locked="0"/>
    </xf>
    <xf numFmtId="0" fontId="108" fillId="2" borderId="50" xfId="0" applyFont="1" applyFill="1" applyBorder="1" applyAlignment="1" applyProtection="1">
      <alignment horizontal="center" vertical="center" wrapText="1"/>
      <protection locked="0"/>
    </xf>
    <xf numFmtId="0" fontId="108" fillId="2" borderId="51" xfId="0" applyFont="1" applyFill="1" applyBorder="1" applyAlignment="1" applyProtection="1">
      <alignment horizontal="center" vertical="center" wrapText="1"/>
      <protection locked="0"/>
    </xf>
    <xf numFmtId="0" fontId="108" fillId="2" borderId="52" xfId="0" applyFont="1" applyFill="1" applyBorder="1" applyAlignment="1" applyProtection="1">
      <alignment horizontal="center" vertical="center" wrapText="1"/>
      <protection locked="0"/>
    </xf>
    <xf numFmtId="0" fontId="108" fillId="0" borderId="23" xfId="0" applyFont="1" applyBorder="1" applyAlignment="1">
      <alignment horizontal="left" vertical="center" wrapText="1"/>
    </xf>
    <xf numFmtId="0" fontId="108" fillId="0" borderId="24" xfId="0" applyFont="1" applyBorder="1" applyAlignment="1">
      <alignment horizontal="left" vertical="center" wrapText="1"/>
    </xf>
    <xf numFmtId="0" fontId="108" fillId="0" borderId="25"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0" xfId="0" applyFont="1" applyAlignment="1">
      <alignment horizontal="left" vertical="center" wrapText="1"/>
    </xf>
    <xf numFmtId="0" fontId="108" fillId="0" borderId="26" xfId="0" applyFont="1" applyBorder="1" applyAlignment="1">
      <alignment horizontal="left" vertical="center" wrapText="1"/>
    </xf>
    <xf numFmtId="0" fontId="108" fillId="0" borderId="100"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27" xfId="0" applyFont="1" applyBorder="1" applyAlignment="1">
      <alignment horizontal="left" vertical="center" wrapText="1"/>
    </xf>
    <xf numFmtId="0" fontId="115" fillId="0" borderId="2" xfId="0" applyFont="1" applyBorder="1" applyAlignment="1">
      <alignment horizontal="left" vertical="center" shrinkToFit="1"/>
    </xf>
    <xf numFmtId="0" fontId="115" fillId="0" borderId="3" xfId="0" applyFont="1" applyBorder="1" applyAlignment="1">
      <alignment horizontal="left" vertical="center" shrinkToFit="1"/>
    </xf>
    <xf numFmtId="0" fontId="115" fillId="0" borderId="4" xfId="0" applyFont="1" applyBorder="1" applyAlignment="1">
      <alignment horizontal="left" vertical="center" shrinkToFit="1"/>
    </xf>
    <xf numFmtId="0" fontId="115" fillId="0" borderId="29" xfId="0" applyFont="1" applyBorder="1" applyAlignment="1">
      <alignment horizontal="left" vertical="top" wrapText="1"/>
    </xf>
    <xf numFmtId="0" fontId="115" fillId="0" borderId="24" xfId="0" applyFont="1" applyBorder="1" applyAlignment="1">
      <alignment horizontal="left" vertical="top" wrapText="1"/>
    </xf>
    <xf numFmtId="0" fontId="115" fillId="0" borderId="25" xfId="0" applyFont="1" applyBorder="1" applyAlignment="1">
      <alignment horizontal="left" vertical="top" wrapText="1"/>
    </xf>
    <xf numFmtId="0" fontId="88" fillId="9" borderId="31" xfId="4" applyFont="1" applyFill="1" applyBorder="1" applyAlignment="1" applyProtection="1">
      <alignment horizontal="center" vertical="center" shrinkToFit="1"/>
      <protection locked="0"/>
    </xf>
    <xf numFmtId="0" fontId="129" fillId="0" borderId="0" xfId="0" applyFont="1" applyAlignment="1">
      <alignment horizontal="center" vertical="center"/>
    </xf>
    <xf numFmtId="0" fontId="88" fillId="9" borderId="0" xfId="4" applyFont="1" applyFill="1" applyAlignment="1" applyProtection="1">
      <alignment horizontal="center" vertical="center" shrinkToFit="1"/>
      <protection locked="0"/>
    </xf>
    <xf numFmtId="0" fontId="114" fillId="0" borderId="34" xfId="4" applyFont="1" applyBorder="1" applyAlignment="1">
      <alignment horizontal="center" vertical="center" wrapText="1" shrinkToFit="1"/>
    </xf>
    <xf numFmtId="0" fontId="108" fillId="2" borderId="51" xfId="0" applyFont="1" applyFill="1" applyBorder="1" applyAlignment="1" applyProtection="1">
      <alignment horizontal="center" vertical="center" shrinkToFit="1"/>
      <protection locked="0"/>
    </xf>
    <xf numFmtId="0" fontId="108" fillId="2" borderId="52" xfId="0" applyFont="1" applyFill="1" applyBorder="1" applyAlignment="1" applyProtection="1">
      <alignment horizontal="center" vertical="center" shrinkToFit="1"/>
      <protection locked="0"/>
    </xf>
    <xf numFmtId="0" fontId="108" fillId="0" borderId="1" xfId="0" applyFont="1" applyBorder="1" applyAlignment="1">
      <alignment horizontal="left" vertical="center" shrinkToFit="1"/>
    </xf>
    <xf numFmtId="0" fontId="108" fillId="2" borderId="53" xfId="0" applyFont="1" applyFill="1" applyBorder="1" applyAlignment="1" applyProtection="1">
      <alignment horizontal="center" vertical="center" shrinkToFit="1"/>
      <protection locked="0"/>
    </xf>
    <xf numFmtId="0" fontId="108" fillId="2" borderId="54" xfId="0" applyFont="1" applyFill="1" applyBorder="1" applyAlignment="1" applyProtection="1">
      <alignment horizontal="center" vertical="center" shrinkToFit="1"/>
      <protection locked="0"/>
    </xf>
    <xf numFmtId="0" fontId="134" fillId="0" borderId="2" xfId="0" applyFont="1" applyFill="1" applyBorder="1" applyAlignment="1">
      <alignment horizontal="center" vertical="center" wrapText="1" shrinkToFit="1"/>
    </xf>
    <xf numFmtId="0" fontId="134" fillId="0" borderId="3" xfId="0" applyFont="1" applyFill="1" applyBorder="1" applyAlignment="1">
      <alignment horizontal="center" vertical="center" shrinkToFit="1"/>
    </xf>
    <xf numFmtId="0" fontId="88" fillId="0" borderId="2" xfId="0" applyFont="1" applyFill="1" applyBorder="1" applyAlignment="1">
      <alignment horizontal="left" vertical="center" wrapText="1"/>
    </xf>
    <xf numFmtId="0" fontId="88" fillId="0" borderId="3" xfId="0" applyFont="1" applyFill="1" applyBorder="1" applyAlignment="1">
      <alignment horizontal="left" vertical="center" wrapText="1"/>
    </xf>
    <xf numFmtId="0" fontId="88" fillId="0" borderId="19" xfId="0" applyFont="1" applyFill="1" applyBorder="1" applyAlignment="1">
      <alignment horizontal="left" vertical="center" wrapText="1"/>
    </xf>
    <xf numFmtId="0" fontId="88" fillId="2" borderId="5" xfId="0" applyFont="1" applyFill="1" applyBorder="1" applyAlignment="1" applyProtection="1">
      <alignment horizontal="center" vertical="center" wrapText="1" shrinkToFit="1"/>
      <protection locked="0"/>
    </xf>
    <xf numFmtId="0" fontId="88" fillId="2" borderId="6" xfId="0" applyFont="1" applyFill="1" applyBorder="1" applyAlignment="1" applyProtection="1">
      <alignment horizontal="center" vertical="center" wrapText="1" shrinkToFit="1"/>
      <protection locked="0"/>
    </xf>
    <xf numFmtId="0" fontId="88" fillId="2" borderId="7" xfId="0" applyFont="1" applyFill="1" applyBorder="1" applyAlignment="1" applyProtection="1">
      <alignment horizontal="center" vertical="center" wrapText="1" shrinkToFit="1"/>
      <protection locked="0"/>
    </xf>
    <xf numFmtId="0" fontId="88" fillId="0" borderId="2" xfId="4" applyFont="1" applyFill="1" applyBorder="1" applyAlignment="1">
      <alignment horizontal="left" vertical="center" wrapText="1" shrinkToFit="1"/>
    </xf>
    <xf numFmtId="0" fontId="88" fillId="0" borderId="3" xfId="4" applyFont="1" applyFill="1" applyBorder="1" applyAlignment="1">
      <alignment horizontal="left" vertical="center" wrapText="1" shrinkToFit="1"/>
    </xf>
    <xf numFmtId="0" fontId="88" fillId="0" borderId="4" xfId="4" applyFont="1" applyFill="1" applyBorder="1" applyAlignment="1">
      <alignment horizontal="left" vertical="center" wrapText="1" shrinkToFit="1"/>
    </xf>
    <xf numFmtId="0" fontId="88" fillId="0" borderId="101" xfId="4" applyFont="1" applyFill="1" applyBorder="1" applyAlignment="1">
      <alignment horizontal="center" vertical="center" wrapText="1"/>
    </xf>
    <xf numFmtId="0" fontId="88" fillId="0" borderId="102" xfId="4" applyFont="1" applyFill="1" applyBorder="1" applyAlignment="1">
      <alignment horizontal="center" vertical="center" wrapText="1"/>
    </xf>
    <xf numFmtId="0" fontId="88" fillId="0" borderId="102" xfId="4" applyFont="1" applyFill="1" applyBorder="1" applyAlignment="1">
      <alignment horizontal="left" vertical="center" wrapText="1"/>
    </xf>
    <xf numFmtId="0" fontId="88" fillId="0" borderId="105" xfId="4" applyFont="1" applyFill="1" applyBorder="1" applyAlignment="1">
      <alignment horizontal="left" vertical="center" wrapText="1"/>
    </xf>
    <xf numFmtId="0" fontId="108" fillId="0" borderId="4" xfId="0" applyFont="1" applyBorder="1" applyAlignment="1">
      <alignment horizontal="left" vertical="center" wrapText="1"/>
    </xf>
    <xf numFmtId="0" fontId="108" fillId="0" borderId="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 xfId="0" applyFont="1" applyBorder="1" applyAlignment="1">
      <alignment horizontal="left" vertical="top" wrapText="1"/>
    </xf>
    <xf numFmtId="0" fontId="110" fillId="0" borderId="20" xfId="0" applyFont="1" applyBorder="1" applyAlignment="1">
      <alignment vertical="center" wrapText="1"/>
    </xf>
    <xf numFmtId="0" fontId="138" fillId="13" borderId="1" xfId="0" applyFont="1" applyFill="1" applyBorder="1" applyAlignment="1">
      <alignment horizontal="center" vertical="center"/>
    </xf>
    <xf numFmtId="0" fontId="0" fillId="0" borderId="1" xfId="0" applyBorder="1" applyAlignment="1">
      <alignment horizontal="center" vertical="center" shrinkToFit="1"/>
    </xf>
    <xf numFmtId="38" fontId="15" fillId="0" borderId="0" xfId="7" applyFont="1" applyAlignment="1" applyProtection="1">
      <alignment horizontal="left" vertical="center" wrapText="1"/>
    </xf>
    <xf numFmtId="177" fontId="18" fillId="0" borderId="9" xfId="1" applyNumberFormat="1" applyFont="1" applyBorder="1" applyAlignment="1">
      <alignment horizontal="center" vertical="center"/>
    </xf>
    <xf numFmtId="0" fontId="18" fillId="0" borderId="9" xfId="1" applyFont="1" applyBorder="1" applyAlignment="1">
      <alignment horizontal="center" vertical="center"/>
    </xf>
    <xf numFmtId="0" fontId="25" fillId="0" borderId="36" xfId="1" applyFont="1" applyBorder="1" applyAlignment="1">
      <alignment horizontal="left" vertical="center" wrapText="1"/>
    </xf>
    <xf numFmtId="0" fontId="25" fillId="0" borderId="61" xfId="1" applyFont="1" applyBorder="1" applyAlignment="1">
      <alignment horizontal="left" vertical="center" wrapText="1"/>
    </xf>
    <xf numFmtId="0" fontId="25" fillId="0" borderId="60" xfId="1" applyFont="1" applyBorder="1" applyAlignment="1">
      <alignment horizontal="left" vertical="center" wrapText="1"/>
    </xf>
    <xf numFmtId="176" fontId="57" fillId="0" borderId="0" xfId="1" applyNumberFormat="1" applyFont="1" applyAlignment="1">
      <alignment horizontal="left" wrapText="1"/>
    </xf>
    <xf numFmtId="176" fontId="57" fillId="0" borderId="0" xfId="1" applyNumberFormat="1" applyFont="1" applyAlignment="1">
      <alignment horizontal="left"/>
    </xf>
    <xf numFmtId="0" fontId="62" fillId="6" borderId="66" xfId="1" applyFont="1" applyFill="1" applyBorder="1" applyAlignment="1">
      <alignment horizontal="center" vertical="center"/>
    </xf>
    <xf numFmtId="0" fontId="62" fillId="6" borderId="65" xfId="1" applyFont="1" applyFill="1" applyBorder="1" applyAlignment="1">
      <alignment horizontal="center" vertical="center"/>
    </xf>
    <xf numFmtId="0" fontId="62" fillId="6" borderId="64" xfId="1" applyFont="1" applyFill="1" applyBorder="1" applyAlignment="1">
      <alignment horizontal="center" vertical="center"/>
    </xf>
    <xf numFmtId="176" fontId="21" fillId="0" borderId="5" xfId="1" applyNumberFormat="1" applyFont="1" applyBorder="1" applyAlignment="1">
      <alignment horizontal="center" vertical="center" wrapText="1"/>
    </xf>
    <xf numFmtId="176" fontId="21" fillId="0" borderId="7" xfId="1" applyNumberFormat="1" applyFont="1" applyBorder="1" applyAlignment="1">
      <alignment horizontal="center" vertical="center" wrapText="1"/>
    </xf>
    <xf numFmtId="0" fontId="91" fillId="0" borderId="26" xfId="1" applyFont="1" applyBorder="1" applyAlignment="1">
      <alignment horizontal="left" vertical="center" wrapText="1"/>
    </xf>
    <xf numFmtId="0" fontId="91" fillId="0" borderId="40" xfId="1" applyFont="1" applyBorder="1" applyAlignment="1">
      <alignment horizontal="left" vertical="center" wrapText="1"/>
    </xf>
    <xf numFmtId="0" fontId="91" fillId="0" borderId="57" xfId="1" applyFont="1" applyBorder="1" applyAlignment="1">
      <alignment horizontal="left" vertical="center" wrapText="1"/>
    </xf>
    <xf numFmtId="0" fontId="28" fillId="6" borderId="8" xfId="1" applyFont="1" applyFill="1" applyBorder="1" applyAlignment="1">
      <alignment horizontal="center" vertical="center" wrapText="1"/>
    </xf>
    <xf numFmtId="0" fontId="28" fillId="6" borderId="9" xfId="1" applyFont="1" applyFill="1" applyBorder="1" applyAlignment="1">
      <alignment horizontal="center" vertical="center" wrapText="1"/>
    </xf>
    <xf numFmtId="0" fontId="28" fillId="6" borderId="11" xfId="1" applyFont="1" applyFill="1" applyBorder="1" applyAlignment="1">
      <alignment horizontal="center" vertical="center" wrapText="1"/>
    </xf>
    <xf numFmtId="0" fontId="28" fillId="6" borderId="0" xfId="1" applyFont="1" applyFill="1" applyAlignment="1">
      <alignment horizontal="center" vertical="center" wrapText="1"/>
    </xf>
    <xf numFmtId="0" fontId="28" fillId="6" borderId="13" xfId="1" applyFont="1" applyFill="1" applyBorder="1" applyAlignment="1">
      <alignment horizontal="center" vertical="center" wrapText="1"/>
    </xf>
    <xf numFmtId="0" fontId="28" fillId="6" borderId="14" xfId="1" applyFont="1" applyFill="1" applyBorder="1" applyAlignment="1">
      <alignment horizontal="center" vertical="center" wrapText="1"/>
    </xf>
    <xf numFmtId="176" fontId="26" fillId="6" borderId="216" xfId="1" applyNumberFormat="1" applyFont="1" applyFill="1" applyBorder="1" applyAlignment="1">
      <alignment horizontal="center" vertical="center"/>
    </xf>
    <xf numFmtId="176" fontId="26" fillId="6" borderId="217" xfId="1" applyNumberFormat="1" applyFont="1" applyFill="1" applyBorder="1" applyAlignment="1">
      <alignment horizontal="center" vertical="center"/>
    </xf>
    <xf numFmtId="176" fontId="26" fillId="6" borderId="59" xfId="1" applyNumberFormat="1" applyFont="1" applyFill="1" applyBorder="1" applyAlignment="1">
      <alignment horizontal="center" vertical="center"/>
    </xf>
    <xf numFmtId="176" fontId="26" fillId="6" borderId="58" xfId="1" applyNumberFormat="1" applyFont="1" applyFill="1" applyBorder="1" applyAlignment="1">
      <alignment horizontal="center" vertical="center"/>
    </xf>
    <xf numFmtId="176" fontId="26" fillId="6" borderId="218" xfId="1" applyNumberFormat="1" applyFont="1" applyFill="1" applyBorder="1" applyAlignment="1">
      <alignment horizontal="center" vertical="center"/>
    </xf>
    <xf numFmtId="176" fontId="26" fillId="6" borderId="219" xfId="1" applyNumberFormat="1" applyFont="1" applyFill="1" applyBorder="1" applyAlignment="1">
      <alignment horizontal="center" vertical="center"/>
    </xf>
    <xf numFmtId="0" fontId="91" fillId="0" borderId="220" xfId="1" applyFont="1" applyBorder="1" applyAlignment="1">
      <alignment horizontal="left" vertical="center" wrapText="1"/>
    </xf>
    <xf numFmtId="0" fontId="91" fillId="0" borderId="82" xfId="1" applyFont="1" applyBorder="1" applyAlignment="1">
      <alignment horizontal="left" vertical="center" wrapText="1"/>
    </xf>
    <xf numFmtId="0" fontId="91" fillId="0" borderId="81" xfId="1" applyFont="1" applyBorder="1" applyAlignment="1">
      <alignment horizontal="left" vertical="center" wrapText="1"/>
    </xf>
    <xf numFmtId="0" fontId="28" fillId="6" borderId="23" xfId="1" applyFont="1" applyFill="1" applyBorder="1" applyAlignment="1">
      <alignment horizontal="left" vertical="center" wrapText="1"/>
    </xf>
    <xf numFmtId="0" fontId="28" fillId="6" borderId="24" xfId="1" applyFont="1" applyFill="1" applyBorder="1" applyAlignment="1">
      <alignment horizontal="left" vertical="center" wrapText="1"/>
    </xf>
    <xf numFmtId="0" fontId="28" fillId="6" borderId="25" xfId="1" applyFont="1" applyFill="1" applyBorder="1" applyAlignment="1">
      <alignment horizontal="left" vertical="center" wrapText="1"/>
    </xf>
    <xf numFmtId="176" fontId="26" fillId="4" borderId="29" xfId="1" applyNumberFormat="1" applyFont="1" applyFill="1" applyBorder="1" applyAlignment="1">
      <alignment horizontal="center" vertical="center"/>
    </xf>
    <xf numFmtId="176" fontId="26" fillId="4" borderId="25" xfId="1" applyNumberFormat="1" applyFont="1" applyFill="1" applyBorder="1" applyAlignment="1">
      <alignment horizontal="center" vertical="center"/>
    </xf>
    <xf numFmtId="176" fontId="84" fillId="4" borderId="2" xfId="1" applyNumberFormat="1" applyFont="1" applyFill="1" applyBorder="1" applyAlignment="1">
      <alignment horizontal="left" vertical="top" wrapText="1"/>
    </xf>
    <xf numFmtId="176" fontId="84" fillId="4" borderId="3" xfId="1" applyNumberFormat="1" applyFont="1" applyFill="1" applyBorder="1" applyAlignment="1">
      <alignment horizontal="left" vertical="top" wrapText="1"/>
    </xf>
    <xf numFmtId="176" fontId="84" fillId="4" borderId="19" xfId="1" applyNumberFormat="1" applyFont="1" applyFill="1" applyBorder="1" applyAlignment="1">
      <alignment horizontal="left" vertical="top" wrapText="1"/>
    </xf>
    <xf numFmtId="176" fontId="84" fillId="4" borderId="34" xfId="1" applyNumberFormat="1" applyFont="1" applyFill="1" applyBorder="1" applyAlignment="1">
      <alignment horizontal="left" vertical="top" wrapText="1"/>
    </xf>
    <xf numFmtId="176" fontId="84" fillId="4" borderId="0" xfId="1" applyNumberFormat="1" applyFont="1" applyFill="1" applyAlignment="1">
      <alignment horizontal="left" vertical="top" wrapText="1"/>
    </xf>
    <xf numFmtId="176" fontId="84" fillId="4" borderId="12" xfId="1" applyNumberFormat="1" applyFont="1" applyFill="1" applyBorder="1" applyAlignment="1">
      <alignment horizontal="left" vertical="top" wrapText="1"/>
    </xf>
    <xf numFmtId="177" fontId="26" fillId="4" borderId="76" xfId="1" applyNumberFormat="1" applyFont="1" applyFill="1" applyBorder="1" applyAlignment="1">
      <alignment horizontal="center" vertical="center" wrapText="1"/>
    </xf>
    <xf numFmtId="177" fontId="26" fillId="4" borderId="77" xfId="1" applyNumberFormat="1" applyFont="1" applyFill="1" applyBorder="1" applyAlignment="1">
      <alignment horizontal="center" vertical="center" wrapText="1"/>
    </xf>
    <xf numFmtId="176" fontId="84" fillId="4" borderId="76" xfId="1" applyNumberFormat="1" applyFont="1" applyFill="1" applyBorder="1" applyAlignment="1">
      <alignment horizontal="left" vertical="top" wrapText="1"/>
    </xf>
    <xf numFmtId="0" fontId="85" fillId="4" borderId="75" xfId="1" applyFont="1" applyFill="1" applyBorder="1">
      <alignment vertical="center"/>
    </xf>
    <xf numFmtId="0" fontId="85" fillId="4" borderId="74" xfId="1" applyFont="1" applyFill="1" applyBorder="1">
      <alignment vertical="center"/>
    </xf>
    <xf numFmtId="0" fontId="28" fillId="6" borderId="8" xfId="1" applyFont="1" applyFill="1" applyBorder="1" applyAlignment="1">
      <alignment vertical="center" wrapText="1"/>
    </xf>
    <xf numFmtId="0" fontId="28" fillId="6" borderId="9" xfId="1" applyFont="1" applyFill="1" applyBorder="1" applyAlignment="1">
      <alignment vertical="center" wrapText="1"/>
    </xf>
    <xf numFmtId="0" fontId="28" fillId="6" borderId="36" xfId="1" applyFont="1" applyFill="1" applyBorder="1" applyAlignment="1">
      <alignment vertical="center" wrapText="1"/>
    </xf>
    <xf numFmtId="176" fontId="26" fillId="4" borderId="35" xfId="1" applyNumberFormat="1" applyFont="1" applyFill="1" applyBorder="1" applyAlignment="1">
      <alignment horizontal="center" vertical="center"/>
    </xf>
    <xf numFmtId="176" fontId="26" fillId="4" borderId="36" xfId="1" applyNumberFormat="1" applyFont="1" applyFill="1" applyBorder="1" applyAlignment="1">
      <alignment horizontal="center" vertical="center"/>
    </xf>
    <xf numFmtId="176" fontId="84" fillId="4" borderId="35" xfId="1" applyNumberFormat="1" applyFont="1" applyFill="1" applyBorder="1" applyAlignment="1">
      <alignment horizontal="left" vertical="top" wrapText="1"/>
    </xf>
    <xf numFmtId="176" fontId="84" fillId="4" borderId="9" xfId="1" applyNumberFormat="1" applyFont="1" applyFill="1" applyBorder="1" applyAlignment="1">
      <alignment horizontal="left" vertical="top" wrapText="1"/>
    </xf>
    <xf numFmtId="176" fontId="84" fillId="4" borderId="10" xfId="1" applyNumberFormat="1" applyFont="1" applyFill="1" applyBorder="1" applyAlignment="1">
      <alignment horizontal="left" vertical="top" wrapText="1"/>
    </xf>
    <xf numFmtId="0" fontId="28" fillId="6" borderId="5" xfId="1" applyFont="1" applyFill="1" applyBorder="1" applyAlignment="1">
      <alignment horizontal="left" vertical="center"/>
    </xf>
    <xf numFmtId="0" fontId="28" fillId="6" borderId="6" xfId="1" applyFont="1" applyFill="1" applyBorder="1" applyAlignment="1">
      <alignment horizontal="left" vertical="center"/>
    </xf>
    <xf numFmtId="0" fontId="28" fillId="6" borderId="33" xfId="1" applyFont="1" applyFill="1" applyBorder="1" applyAlignment="1">
      <alignment horizontal="left" vertical="center"/>
    </xf>
    <xf numFmtId="177" fontId="26" fillId="6" borderId="15" xfId="1" applyNumberFormat="1" applyFont="1" applyFill="1" applyBorder="1" applyAlignment="1">
      <alignment horizontal="center" vertical="center"/>
    </xf>
    <xf numFmtId="177" fontId="26" fillId="6" borderId="33" xfId="1" applyNumberFormat="1" applyFont="1" applyFill="1" applyBorder="1" applyAlignment="1">
      <alignment horizontal="center" vertical="center"/>
    </xf>
    <xf numFmtId="176" fontId="15" fillId="6" borderId="71" xfId="1" applyNumberFormat="1" applyFont="1" applyFill="1" applyBorder="1" applyAlignment="1">
      <alignment horizontal="center" vertical="center"/>
    </xf>
    <xf numFmtId="176" fontId="15" fillId="6" borderId="70" xfId="1" applyNumberFormat="1" applyFont="1" applyFill="1" applyBorder="1" applyAlignment="1">
      <alignment horizontal="center" vertical="center"/>
    </xf>
    <xf numFmtId="176" fontId="15" fillId="6" borderId="69" xfId="1" applyNumberFormat="1" applyFont="1" applyFill="1" applyBorder="1" applyAlignment="1">
      <alignment horizontal="center" vertical="center"/>
    </xf>
    <xf numFmtId="0" fontId="15" fillId="6" borderId="5" xfId="1" applyFont="1" applyFill="1" applyBorder="1" applyAlignment="1">
      <alignment horizontal="left" vertical="center" wrapText="1"/>
    </xf>
    <xf numFmtId="0" fontId="15" fillId="6" borderId="6" xfId="1" applyFont="1" applyFill="1" applyBorder="1" applyAlignment="1">
      <alignment horizontal="left" vertical="center" wrapText="1"/>
    </xf>
    <xf numFmtId="0" fontId="15" fillId="6" borderId="67" xfId="1" applyFont="1" applyFill="1" applyBorder="1" applyAlignment="1">
      <alignment horizontal="left" vertical="center" wrapText="1"/>
    </xf>
    <xf numFmtId="177" fontId="26" fillId="6" borderId="66" xfId="1" applyNumberFormat="1" applyFont="1" applyFill="1" applyBorder="1" applyAlignment="1">
      <alignment horizontal="center" vertical="center" wrapText="1"/>
    </xf>
    <xf numFmtId="177" fontId="26" fillId="6" borderId="64" xfId="1" applyNumberFormat="1" applyFont="1" applyFill="1" applyBorder="1" applyAlignment="1">
      <alignment horizontal="center" vertical="center" wrapText="1"/>
    </xf>
    <xf numFmtId="0" fontId="28" fillId="5" borderId="5" xfId="1" applyFont="1" applyFill="1" applyBorder="1">
      <alignment vertical="center"/>
    </xf>
    <xf numFmtId="0" fontId="28" fillId="5" borderId="6" xfId="1" applyFont="1" applyFill="1" applyBorder="1">
      <alignment vertical="center"/>
    </xf>
    <xf numFmtId="0" fontId="28" fillId="5" borderId="33" xfId="1" applyFont="1" applyFill="1" applyBorder="1">
      <alignment vertical="center"/>
    </xf>
    <xf numFmtId="0" fontId="28" fillId="5" borderId="15" xfId="1" applyFont="1" applyFill="1" applyBorder="1" applyAlignment="1">
      <alignment horizontal="center" vertical="center"/>
    </xf>
    <xf numFmtId="0" fontId="15" fillId="5" borderId="33"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28" fillId="6" borderId="5" xfId="1" applyFont="1" applyFill="1" applyBorder="1" applyAlignment="1">
      <alignment horizontal="left" vertical="center" wrapText="1"/>
    </xf>
    <xf numFmtId="0" fontId="28" fillId="6" borderId="6" xfId="1" applyFont="1" applyFill="1" applyBorder="1" applyAlignment="1">
      <alignment horizontal="left" vertical="center" wrapText="1"/>
    </xf>
    <xf numFmtId="0" fontId="28" fillId="6" borderId="33" xfId="1" applyFont="1" applyFill="1" applyBorder="1" applyAlignment="1">
      <alignment horizontal="left" vertical="center" wrapText="1"/>
    </xf>
    <xf numFmtId="177" fontId="26" fillId="4" borderId="15" xfId="1" applyNumberFormat="1" applyFont="1" applyFill="1" applyBorder="1" applyAlignment="1">
      <alignment horizontal="center" vertical="center" wrapText="1"/>
    </xf>
    <xf numFmtId="177" fontId="26" fillId="4" borderId="33" xfId="1" applyNumberFormat="1" applyFont="1" applyFill="1" applyBorder="1" applyAlignment="1">
      <alignment horizontal="center" vertical="center" wrapText="1"/>
    </xf>
    <xf numFmtId="176" fontId="84" fillId="4" borderId="15" xfId="1" applyNumberFormat="1" applyFont="1" applyFill="1" applyBorder="1" applyAlignment="1">
      <alignment horizontal="left" vertical="top" wrapText="1"/>
    </xf>
    <xf numFmtId="176" fontId="84" fillId="4" borderId="6" xfId="1" applyNumberFormat="1" applyFont="1" applyFill="1" applyBorder="1" applyAlignment="1">
      <alignment horizontal="left" vertical="top" wrapText="1"/>
    </xf>
    <xf numFmtId="176" fontId="84" fillId="4" borderId="7" xfId="1" applyNumberFormat="1" applyFont="1" applyFill="1" applyBorder="1" applyAlignment="1">
      <alignment horizontal="left" vertical="top" wrapText="1"/>
    </xf>
    <xf numFmtId="0" fontId="13" fillId="12" borderId="193" xfId="1" applyFont="1" applyFill="1" applyBorder="1" applyAlignment="1">
      <alignment horizontal="center" vertical="center"/>
    </xf>
    <xf numFmtId="0" fontId="13" fillId="12" borderId="194" xfId="1" applyFont="1" applyFill="1" applyBorder="1" applyAlignment="1">
      <alignment horizontal="center" vertical="center"/>
    </xf>
    <xf numFmtId="0" fontId="13" fillId="12" borderId="195" xfId="1" applyFont="1" applyFill="1" applyBorder="1" applyAlignment="1">
      <alignment horizontal="center" vertical="center"/>
    </xf>
    <xf numFmtId="0" fontId="13" fillId="12" borderId="196" xfId="1" applyFont="1" applyFill="1" applyBorder="1" applyAlignment="1">
      <alignment horizontal="center" vertical="center"/>
    </xf>
    <xf numFmtId="0" fontId="28" fillId="6" borderId="120" xfId="1" applyFont="1" applyFill="1" applyBorder="1" applyAlignment="1">
      <alignment horizontal="left" vertical="center" wrapText="1"/>
    </xf>
    <xf numFmtId="0" fontId="28" fillId="6" borderId="75" xfId="1" applyFont="1" applyFill="1" applyBorder="1" applyAlignment="1">
      <alignment horizontal="left" vertical="center"/>
    </xf>
    <xf numFmtId="0" fontId="28" fillId="6" borderId="77" xfId="1" applyFont="1" applyFill="1" applyBorder="1" applyAlignment="1">
      <alignment horizontal="left" vertical="center"/>
    </xf>
    <xf numFmtId="177" fontId="26" fillId="4" borderId="135" xfId="1" applyNumberFormat="1" applyFont="1" applyFill="1" applyBorder="1" applyAlignment="1">
      <alignment horizontal="center" vertical="center" wrapText="1"/>
    </xf>
    <xf numFmtId="177" fontId="26" fillId="4" borderId="72" xfId="1" applyNumberFormat="1" applyFont="1" applyFill="1" applyBorder="1" applyAlignment="1">
      <alignment horizontal="center" vertical="center" wrapText="1"/>
    </xf>
    <xf numFmtId="176" fontId="84" fillId="4" borderId="135" xfId="1" applyNumberFormat="1" applyFont="1" applyFill="1" applyBorder="1" applyAlignment="1">
      <alignment horizontal="left" vertical="top" wrapText="1"/>
    </xf>
    <xf numFmtId="0" fontId="85" fillId="4" borderId="73" xfId="1" applyFont="1" applyFill="1" applyBorder="1">
      <alignment vertical="center"/>
    </xf>
    <xf numFmtId="0" fontId="85" fillId="4" borderId="136" xfId="1" applyFont="1" applyFill="1" applyBorder="1">
      <alignment vertical="center"/>
    </xf>
    <xf numFmtId="177" fontId="26" fillId="0" borderId="29" xfId="1" applyNumberFormat="1" applyFont="1" applyBorder="1" applyAlignment="1">
      <alignment horizontal="center" vertical="center"/>
    </xf>
    <xf numFmtId="177" fontId="26" fillId="0" borderId="25" xfId="1" applyNumberFormat="1" applyFont="1" applyBorder="1" applyAlignment="1">
      <alignment horizontal="center" vertical="center"/>
    </xf>
    <xf numFmtId="176" fontId="15" fillId="6" borderId="63" xfId="1" applyNumberFormat="1" applyFont="1" applyFill="1" applyBorder="1" applyAlignment="1">
      <alignment horizontal="center" vertical="center" wrapText="1"/>
    </xf>
    <xf numFmtId="176" fontId="15" fillId="6" borderId="62" xfId="1" applyNumberFormat="1" applyFont="1" applyFill="1" applyBorder="1" applyAlignment="1">
      <alignment horizontal="center" vertical="center" wrapText="1"/>
    </xf>
    <xf numFmtId="176" fontId="15" fillId="6" borderId="68" xfId="1" applyNumberFormat="1" applyFont="1" applyFill="1" applyBorder="1" applyAlignment="1">
      <alignment horizontal="center" vertical="center" wrapText="1"/>
    </xf>
    <xf numFmtId="0" fontId="62" fillId="6" borderId="120" xfId="1" applyFont="1" applyFill="1" applyBorder="1" applyAlignment="1">
      <alignment horizontal="left" vertical="center" wrapText="1"/>
    </xf>
    <xf numFmtId="0" fontId="62" fillId="6" borderId="75" xfId="1" applyFont="1" applyFill="1" applyBorder="1" applyAlignment="1">
      <alignment horizontal="left" vertical="center" wrapText="1"/>
    </xf>
    <xf numFmtId="0" fontId="28" fillId="6" borderId="75" xfId="1" applyFont="1" applyFill="1" applyBorder="1" applyAlignment="1">
      <alignment horizontal="left" vertical="center" wrapText="1"/>
    </xf>
    <xf numFmtId="0" fontId="28" fillId="6" borderId="77" xfId="1" applyFont="1" applyFill="1" applyBorder="1" applyAlignment="1">
      <alignment horizontal="left" vertical="center" wrapText="1"/>
    </xf>
    <xf numFmtId="0" fontId="87" fillId="6" borderId="120" xfId="1" applyFont="1" applyFill="1" applyBorder="1" applyAlignment="1">
      <alignment horizontal="left" vertical="center" wrapText="1"/>
    </xf>
    <xf numFmtId="0" fontId="87" fillId="6" borderId="75" xfId="1" applyFont="1" applyFill="1" applyBorder="1" applyAlignment="1">
      <alignment horizontal="left" vertical="center" wrapText="1"/>
    </xf>
    <xf numFmtId="0" fontId="27" fillId="0" borderId="0" xfId="1" applyFont="1" applyAlignment="1">
      <alignment horizontal="center" vertical="top" wrapText="1"/>
    </xf>
    <xf numFmtId="0" fontId="65" fillId="0" borderId="5" xfId="1" applyFont="1" applyBorder="1" applyAlignment="1">
      <alignment horizontal="center" vertical="center" shrinkToFit="1"/>
    </xf>
    <xf numFmtId="0" fontId="65" fillId="0" borderId="6" xfId="1" applyFont="1" applyBorder="1" applyAlignment="1">
      <alignment horizontal="center" vertical="center" shrinkToFit="1"/>
    </xf>
    <xf numFmtId="0" fontId="65" fillId="0" borderId="7" xfId="1" applyFont="1" applyBorder="1" applyAlignment="1">
      <alignment horizontal="center" vertical="center" shrinkToFit="1"/>
    </xf>
    <xf numFmtId="0" fontId="56" fillId="0" borderId="14" xfId="1" applyFont="1" applyBorder="1" applyAlignment="1">
      <alignment horizontal="left" vertical="center" wrapText="1"/>
    </xf>
    <xf numFmtId="0" fontId="82" fillId="0" borderId="165" xfId="1" applyFont="1" applyBorder="1" applyAlignment="1">
      <alignment horizontal="center" vertical="center"/>
    </xf>
    <xf numFmtId="0" fontId="82" fillId="0" borderId="166" xfId="1" applyFont="1" applyBorder="1" applyAlignment="1">
      <alignment horizontal="center" vertical="center"/>
    </xf>
    <xf numFmtId="0" fontId="15" fillId="5" borderId="5" xfId="1" applyFont="1" applyFill="1" applyBorder="1" applyAlignment="1">
      <alignment horizontal="left" vertical="center"/>
    </xf>
    <xf numFmtId="0" fontId="15" fillId="5" borderId="6" xfId="1" applyFont="1" applyFill="1" applyBorder="1" applyAlignment="1">
      <alignment horizontal="left" vertical="center"/>
    </xf>
    <xf numFmtId="0" fontId="15" fillId="5" borderId="33" xfId="1" applyFont="1" applyFill="1" applyBorder="1" applyAlignment="1">
      <alignment horizontal="left" vertical="center"/>
    </xf>
    <xf numFmtId="0" fontId="28" fillId="6" borderId="16" xfId="1" applyFont="1" applyFill="1" applyBorder="1" applyAlignment="1">
      <alignment horizontal="left" vertical="center" wrapText="1"/>
    </xf>
    <xf numFmtId="0" fontId="28" fillId="6" borderId="17" xfId="1" applyFont="1" applyFill="1" applyBorder="1" applyAlignment="1">
      <alignment horizontal="left" vertical="center"/>
    </xf>
    <xf numFmtId="0" fontId="28" fillId="6" borderId="22" xfId="1" applyFont="1" applyFill="1" applyBorder="1" applyAlignment="1">
      <alignment horizontal="left" vertical="center"/>
    </xf>
    <xf numFmtId="177" fontId="26" fillId="4" borderId="223" xfId="1" applyNumberFormat="1" applyFont="1" applyFill="1" applyBorder="1" applyAlignment="1">
      <alignment horizontal="center" vertical="center"/>
    </xf>
    <xf numFmtId="177" fontId="26" fillId="4" borderId="22" xfId="1" applyNumberFormat="1" applyFont="1" applyFill="1" applyBorder="1" applyAlignment="1">
      <alignment horizontal="center" vertical="center"/>
    </xf>
    <xf numFmtId="176" fontId="84" fillId="4" borderId="223" xfId="1" applyNumberFormat="1" applyFont="1" applyFill="1" applyBorder="1" applyAlignment="1">
      <alignment horizontal="left" vertical="top" wrapText="1"/>
    </xf>
    <xf numFmtId="0" fontId="85" fillId="4" borderId="17" xfId="1" applyFont="1" applyFill="1" applyBorder="1">
      <alignment vertical="center"/>
    </xf>
    <xf numFmtId="0" fontId="85" fillId="4" borderId="222" xfId="1" applyFont="1" applyFill="1" applyBorder="1">
      <alignment vertical="center"/>
    </xf>
    <xf numFmtId="177" fontId="26" fillId="4" borderId="2" xfId="1" applyNumberFormat="1" applyFont="1" applyFill="1" applyBorder="1" applyAlignment="1">
      <alignment horizontal="center" vertical="center"/>
    </xf>
    <xf numFmtId="177" fontId="26" fillId="4" borderId="4" xfId="1" applyNumberFormat="1" applyFont="1" applyFill="1" applyBorder="1" applyAlignment="1">
      <alignment horizontal="center" vertical="center"/>
    </xf>
    <xf numFmtId="0" fontId="85" fillId="4" borderId="3" xfId="1" applyFont="1" applyFill="1" applyBorder="1">
      <alignment vertical="center"/>
    </xf>
    <xf numFmtId="0" fontId="85" fillId="4" borderId="19" xfId="1" applyFont="1" applyFill="1" applyBorder="1">
      <alignment vertical="center"/>
    </xf>
    <xf numFmtId="0" fontId="13" fillId="12" borderId="191" xfId="1" applyFont="1" applyFill="1" applyBorder="1" applyAlignment="1">
      <alignment horizontal="center" vertical="center"/>
    </xf>
    <xf numFmtId="0" fontId="13" fillId="12" borderId="192" xfId="1" applyFont="1" applyFill="1" applyBorder="1" applyAlignment="1">
      <alignment horizontal="center" vertical="center"/>
    </xf>
    <xf numFmtId="0" fontId="15" fillId="6" borderId="11" xfId="1" applyFont="1" applyFill="1" applyBorder="1" applyAlignment="1">
      <alignment horizontal="center" vertical="center"/>
    </xf>
    <xf numFmtId="0" fontId="15" fillId="6" borderId="13" xfId="1" applyFont="1" applyFill="1" applyBorder="1" applyAlignment="1">
      <alignment horizontal="center" vertical="center"/>
    </xf>
    <xf numFmtId="0" fontId="11" fillId="7" borderId="0" xfId="2" applyFill="1">
      <alignment vertical="center"/>
    </xf>
    <xf numFmtId="0" fontId="11" fillId="0" borderId="11" xfId="2" applyBorder="1" applyAlignment="1" applyProtection="1">
      <alignment horizontal="left" vertical="center" wrapText="1"/>
      <protection locked="0"/>
    </xf>
    <xf numFmtId="0" fontId="11" fillId="0" borderId="26" xfId="2" applyBorder="1" applyAlignment="1" applyProtection="1">
      <alignment horizontal="left" vertical="center" wrapText="1"/>
      <protection locked="0"/>
    </xf>
    <xf numFmtId="38" fontId="36" fillId="0" borderId="34" xfId="3" applyFont="1" applyFill="1" applyBorder="1" applyAlignment="1" applyProtection="1">
      <alignment horizontal="right" vertical="center"/>
      <protection locked="0"/>
    </xf>
    <xf numFmtId="0" fontId="11" fillId="0" borderId="26" xfId="2" applyBorder="1" applyAlignment="1">
      <alignment horizontal="right" vertical="center"/>
    </xf>
    <xf numFmtId="38" fontId="36" fillId="0" borderId="57" xfId="3" applyFont="1" applyFill="1" applyBorder="1" applyAlignment="1" applyProtection="1">
      <alignment horizontal="center" vertical="center"/>
      <protection locked="0"/>
    </xf>
    <xf numFmtId="0" fontId="11" fillId="0" borderId="8" xfId="2" applyBorder="1" applyAlignment="1" applyProtection="1">
      <alignment horizontal="left" vertical="center" wrapText="1"/>
      <protection locked="0"/>
    </xf>
    <xf numFmtId="0" fontId="11" fillId="0" borderId="36" xfId="2" applyBorder="1" applyAlignment="1" applyProtection="1">
      <alignment horizontal="left" vertical="center" wrapText="1"/>
      <protection locked="0"/>
    </xf>
    <xf numFmtId="0" fontId="11" fillId="0" borderId="13" xfId="2" applyBorder="1" applyAlignment="1" applyProtection="1">
      <alignment horizontal="left" vertical="center" wrapText="1"/>
      <protection locked="0"/>
    </xf>
    <xf numFmtId="0" fontId="11" fillId="0" borderId="28" xfId="2" applyBorder="1" applyAlignment="1" applyProtection="1">
      <alignment horizontal="left" vertical="center" wrapText="1"/>
      <protection locked="0"/>
    </xf>
    <xf numFmtId="38" fontId="36" fillId="0" borderId="35" xfId="3" applyFont="1" applyFill="1" applyBorder="1" applyAlignment="1" applyProtection="1">
      <alignment horizontal="right" vertical="center"/>
      <protection locked="0"/>
    </xf>
    <xf numFmtId="38" fontId="36" fillId="0" borderId="39" xfId="3" applyFont="1" applyFill="1" applyBorder="1" applyAlignment="1" applyProtection="1">
      <alignment horizontal="right" vertical="center"/>
      <protection locked="0"/>
    </xf>
    <xf numFmtId="0" fontId="11" fillId="0" borderId="36" xfId="2" applyBorder="1" applyAlignment="1">
      <alignment horizontal="right" vertical="center"/>
    </xf>
    <xf numFmtId="0" fontId="11" fillId="0" borderId="28" xfId="2" applyBorder="1" applyAlignment="1">
      <alignment horizontal="right" vertical="center"/>
    </xf>
    <xf numFmtId="38" fontId="36" fillId="0" borderId="60" xfId="3" applyFont="1" applyFill="1" applyBorder="1" applyAlignment="1" applyProtection="1">
      <alignment horizontal="center" vertical="center"/>
      <protection locked="0"/>
    </xf>
    <xf numFmtId="38" fontId="36" fillId="0" borderId="81" xfId="3" applyFont="1" applyFill="1" applyBorder="1" applyAlignment="1" applyProtection="1">
      <alignment horizontal="center" vertical="center"/>
      <protection locked="0"/>
    </xf>
    <xf numFmtId="0" fontId="39" fillId="0" borderId="0" xfId="2" applyFont="1" applyAlignment="1">
      <alignment horizontal="left" vertical="center"/>
    </xf>
    <xf numFmtId="0" fontId="38" fillId="0" borderId="0" xfId="2" applyFont="1" applyAlignment="1">
      <alignment horizontal="left" vertical="center"/>
    </xf>
    <xf numFmtId="0" fontId="37" fillId="0" borderId="0" xfId="2" applyFont="1" applyAlignment="1">
      <alignment horizontal="left" vertical="center"/>
    </xf>
    <xf numFmtId="0" fontId="11" fillId="0" borderId="20" xfId="2" applyBorder="1" applyAlignment="1" applyProtection="1">
      <alignment horizontal="left" vertical="center" shrinkToFit="1"/>
      <protection hidden="1"/>
    </xf>
    <xf numFmtId="0" fontId="11" fillId="0" borderId="55" xfId="2" applyBorder="1" applyAlignment="1">
      <alignment horizontal="center" vertical="center"/>
    </xf>
    <xf numFmtId="0" fontId="11" fillId="0" borderId="83" xfId="2" applyBorder="1" applyAlignment="1">
      <alignment horizontal="center" vertical="center"/>
    </xf>
    <xf numFmtId="0" fontId="10" fillId="2" borderId="38" xfId="0" applyFont="1" applyFill="1" applyBorder="1" applyAlignment="1" applyProtection="1">
      <alignment horizontal="left" vertical="center"/>
      <protection locked="0"/>
    </xf>
    <xf numFmtId="0" fontId="96" fillId="0" borderId="0" xfId="0" applyFont="1" applyAlignment="1" applyProtection="1">
      <alignment horizontal="center" vertical="center" wrapText="1"/>
    </xf>
    <xf numFmtId="0" fontId="135" fillId="0" borderId="0" xfId="0" applyFont="1" applyAlignment="1" applyProtection="1">
      <alignment horizontal="center" vertical="center" wrapText="1"/>
    </xf>
    <xf numFmtId="0" fontId="10" fillId="0" borderId="6"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5" xfId="0" applyFont="1" applyBorder="1" applyAlignment="1" applyProtection="1">
      <alignment horizontal="left" vertical="top"/>
    </xf>
    <xf numFmtId="0" fontId="10" fillId="0" borderId="6" xfId="0" applyFont="1" applyBorder="1" applyAlignment="1" applyProtection="1">
      <alignment horizontal="left" vertical="top"/>
    </xf>
    <xf numFmtId="0" fontId="10" fillId="0" borderId="7" xfId="0" applyFont="1" applyBorder="1" applyAlignment="1" applyProtection="1">
      <alignment horizontal="left" vertical="top"/>
    </xf>
    <xf numFmtId="0" fontId="10" fillId="0" borderId="127" xfId="0" applyFont="1" applyBorder="1" applyAlignment="1" applyProtection="1">
      <alignment horizontal="left" vertical="top"/>
    </xf>
    <xf numFmtId="0" fontId="105" fillId="0" borderId="127" xfId="0" applyFont="1" applyBorder="1" applyAlignment="1" applyProtection="1">
      <alignment horizontal="left" vertical="top"/>
    </xf>
    <xf numFmtId="0" fontId="105" fillId="0" borderId="225" xfId="0" applyFont="1" applyBorder="1" applyAlignment="1" applyProtection="1">
      <alignment horizontal="left" vertical="top"/>
    </xf>
    <xf numFmtId="0" fontId="10" fillId="0" borderId="225" xfId="0" applyFont="1" applyBorder="1" applyAlignment="1" applyProtection="1">
      <alignment horizontal="left" vertical="top"/>
    </xf>
    <xf numFmtId="0" fontId="10" fillId="0" borderId="38"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38" xfId="0" applyFont="1" applyBorder="1" applyAlignment="1" applyProtection="1">
      <alignment horizontal="left" vertical="top"/>
    </xf>
    <xf numFmtId="0" fontId="105" fillId="0" borderId="38" xfId="0" applyFont="1" applyBorder="1" applyAlignment="1" applyProtection="1">
      <alignment horizontal="left" vertical="top"/>
    </xf>
    <xf numFmtId="0" fontId="105" fillId="0" borderId="237" xfId="0" applyFont="1" applyBorder="1" applyAlignment="1" applyProtection="1">
      <alignment horizontal="left" vertical="top"/>
    </xf>
    <xf numFmtId="0" fontId="10" fillId="0" borderId="237" xfId="0" applyFont="1" applyBorder="1" applyAlignment="1" applyProtection="1">
      <alignment horizontal="left" vertical="top"/>
    </xf>
    <xf numFmtId="0" fontId="10" fillId="0" borderId="5"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6" xfId="0" applyFont="1" applyBorder="1" applyAlignment="1" applyProtection="1">
      <alignment horizontal="left" vertical="center"/>
    </xf>
    <xf numFmtId="0" fontId="100" fillId="0" borderId="7" xfId="0" applyFont="1" applyBorder="1" applyAlignment="1" applyProtection="1">
      <alignment horizontal="left" vertical="center"/>
    </xf>
    <xf numFmtId="0" fontId="9" fillId="9" borderId="1" xfId="0" applyFont="1" applyFill="1" applyBorder="1" applyAlignment="1" applyProtection="1">
      <alignment horizontal="left" vertical="top" wrapText="1"/>
      <protection locked="0"/>
    </xf>
    <xf numFmtId="0" fontId="10" fillId="0" borderId="5" xfId="0" applyFont="1" applyBorder="1" applyAlignment="1" applyProtection="1">
      <alignment horizontal="left" vertical="center" wrapText="1"/>
    </xf>
    <xf numFmtId="0" fontId="10" fillId="0" borderId="235" xfId="0" applyFont="1" applyBorder="1" applyAlignment="1" applyProtection="1">
      <alignment horizontal="left" vertical="top"/>
    </xf>
    <xf numFmtId="0" fontId="10" fillId="0" borderId="236" xfId="0" applyFont="1" applyBorder="1" applyAlignment="1" applyProtection="1">
      <alignment horizontal="left" vertical="top"/>
    </xf>
    <xf numFmtId="0" fontId="10" fillId="9" borderId="29" xfId="0" applyFont="1" applyFill="1" applyBorder="1" applyAlignment="1" applyProtection="1">
      <alignment horizontal="left" vertical="top" wrapText="1"/>
      <protection locked="0"/>
    </xf>
    <xf numFmtId="0" fontId="10" fillId="9" borderId="24" xfId="0" applyFont="1" applyFill="1" applyBorder="1" applyAlignment="1" applyProtection="1">
      <alignment horizontal="left" vertical="top" wrapText="1"/>
      <protection locked="0"/>
    </xf>
    <xf numFmtId="0" fontId="10" fillId="9" borderId="25" xfId="0" applyFont="1" applyFill="1" applyBorder="1" applyAlignment="1" applyProtection="1">
      <alignment horizontal="left" vertical="top" wrapText="1"/>
      <protection locked="0"/>
    </xf>
    <xf numFmtId="0" fontId="10" fillId="9" borderId="34" xfId="0" applyFont="1" applyFill="1" applyBorder="1" applyAlignment="1" applyProtection="1">
      <alignment horizontal="left" vertical="top" wrapText="1"/>
      <protection locked="0"/>
    </xf>
    <xf numFmtId="0" fontId="10" fillId="9" borderId="0" xfId="0" applyFont="1" applyFill="1" applyAlignment="1" applyProtection="1">
      <alignment horizontal="left" vertical="top" wrapText="1"/>
      <protection locked="0"/>
    </xf>
    <xf numFmtId="0" fontId="10" fillId="9" borderId="26" xfId="0" applyFont="1" applyFill="1" applyBorder="1" applyAlignment="1" applyProtection="1">
      <alignment horizontal="left" vertical="top" wrapText="1"/>
      <protection locked="0"/>
    </xf>
    <xf numFmtId="0" fontId="10" fillId="9" borderId="31" xfId="0" applyFont="1" applyFill="1" applyBorder="1" applyAlignment="1" applyProtection="1">
      <alignment horizontal="left" vertical="top" wrapText="1"/>
      <protection locked="0"/>
    </xf>
    <xf numFmtId="0" fontId="10" fillId="9" borderId="20" xfId="0" applyFont="1" applyFill="1" applyBorder="1" applyAlignment="1" applyProtection="1">
      <alignment horizontal="left" vertical="top" wrapText="1"/>
      <protection locked="0"/>
    </xf>
    <xf numFmtId="0" fontId="10" fillId="9" borderId="27" xfId="0" applyFont="1" applyFill="1" applyBorder="1" applyAlignment="1" applyProtection="1">
      <alignment horizontal="left" vertical="top" wrapText="1"/>
      <protection locked="0"/>
    </xf>
    <xf numFmtId="0" fontId="101" fillId="0" borderId="0" xfId="0" applyFont="1" applyAlignment="1" applyProtection="1">
      <alignment horizontal="left" vertical="center"/>
    </xf>
    <xf numFmtId="0" fontId="102" fillId="0" borderId="0" xfId="0" applyFont="1" applyAlignment="1" applyProtection="1">
      <alignment horizontal="left" vertical="center"/>
    </xf>
    <xf numFmtId="0" fontId="104" fillId="0" borderId="0" xfId="0" applyFont="1" applyAlignment="1" applyProtection="1">
      <alignment horizontal="left" vertical="center"/>
    </xf>
    <xf numFmtId="0" fontId="2" fillId="0" borderId="1" xfId="0" applyFont="1" applyBorder="1" applyAlignment="1">
      <alignment horizontal="center" vertical="center" shrinkToFit="1"/>
    </xf>
    <xf numFmtId="0" fontId="73" fillId="2" borderId="51" xfId="4" applyFont="1" applyFill="1" applyBorder="1" applyAlignment="1" applyProtection="1">
      <alignment horizontal="center" vertical="center" shrinkToFit="1"/>
      <protection locked="0"/>
    </xf>
    <xf numFmtId="0" fontId="73" fillId="2" borderId="52" xfId="4" applyFont="1" applyFill="1" applyBorder="1" applyAlignment="1" applyProtection="1">
      <alignment horizontal="center" vertical="center" shrinkToFit="1"/>
      <protection locked="0"/>
    </xf>
    <xf numFmtId="0" fontId="77" fillId="9" borderId="18" xfId="0" applyFont="1" applyFill="1" applyBorder="1" applyAlignment="1" applyProtection="1">
      <alignment horizontal="center" vertical="center" shrinkToFit="1"/>
      <protection locked="0"/>
    </xf>
    <xf numFmtId="0" fontId="77" fillId="9" borderId="3" xfId="0" applyFont="1" applyFill="1" applyBorder="1" applyAlignment="1" applyProtection="1">
      <alignment horizontal="center" vertical="center" shrinkToFit="1"/>
      <protection locked="0"/>
    </xf>
    <xf numFmtId="0" fontId="77"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73" fillId="2" borderId="8" xfId="4" applyFont="1" applyFill="1" applyBorder="1" applyAlignment="1" applyProtection="1">
      <alignment horizontal="center" vertical="center" shrinkToFit="1"/>
      <protection locked="0"/>
    </xf>
    <xf numFmtId="0" fontId="73"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1"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84" xfId="0" applyFont="1" applyBorder="1" applyAlignment="1">
      <alignment horizontal="center" vertical="center"/>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5">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s>
  <tableStyles count="0" defaultTableStyle="TableStyleMedium2" defaultPivotStyle="PivotStyleLight16"/>
  <colors>
    <mruColors>
      <color rgb="FFCCECFF"/>
      <color rgb="FFFFFF99"/>
      <color rgb="FFFFFFCC"/>
      <color rgb="FFCCFFFF"/>
      <color rgb="FF99CC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49</xdr:col>
      <xdr:colOff>46168</xdr:colOff>
      <xdr:row>8</xdr:row>
      <xdr:rowOff>352537</xdr:rowOff>
    </xdr:from>
    <xdr:to>
      <xdr:col>65</xdr:col>
      <xdr:colOff>56105</xdr:colOff>
      <xdr:row>11</xdr:row>
      <xdr:rowOff>209550</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8561518" y="2981437"/>
          <a:ext cx="4334287" cy="80951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739363</xdr:colOff>
      <xdr:row>42</xdr:row>
      <xdr:rowOff>11206</xdr:rowOff>
    </xdr:from>
    <xdr:to>
      <xdr:col>64</xdr:col>
      <xdr:colOff>57057</xdr:colOff>
      <xdr:row>43</xdr:row>
      <xdr:rowOff>334474</xdr:rowOff>
    </xdr:to>
    <xdr:sp macro="" textlink="">
      <xdr:nvSpPr>
        <xdr:cNvPr id="3" name="テキスト ボックス 2">
          <a:extLst>
            <a:ext uri="{FF2B5EF4-FFF2-40B4-BE49-F238E27FC236}">
              <a16:creationId xmlns:a16="http://schemas.microsoft.com/office/drawing/2014/main" id="{D50D620F-423D-4593-9093-FC1B3E820523}"/>
            </a:ext>
          </a:extLst>
        </xdr:cNvPr>
        <xdr:cNvSpPr txBox="1"/>
      </xdr:nvSpPr>
      <xdr:spPr>
        <a:xfrm>
          <a:off x="8247304" y="15520147"/>
          <a:ext cx="4326724" cy="89476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94</xdr:row>
      <xdr:rowOff>262378</xdr:rowOff>
    </xdr:from>
    <xdr:to>
      <xdr:col>77</xdr:col>
      <xdr:colOff>71289</xdr:colOff>
      <xdr:row>95</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158</xdr:row>
      <xdr:rowOff>278417</xdr:rowOff>
    </xdr:from>
    <xdr:to>
      <xdr:col>66</xdr:col>
      <xdr:colOff>133121</xdr:colOff>
      <xdr:row>160</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226</xdr:row>
      <xdr:rowOff>714375</xdr:rowOff>
    </xdr:from>
    <xdr:to>
      <xdr:col>65</xdr:col>
      <xdr:colOff>87743</xdr:colOff>
      <xdr:row>229</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78</xdr:row>
      <xdr:rowOff>449652</xdr:rowOff>
    </xdr:from>
    <xdr:to>
      <xdr:col>67</xdr:col>
      <xdr:colOff>40824</xdr:colOff>
      <xdr:row>80</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869993" y="31424952"/>
          <a:ext cx="4296281" cy="10089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221</xdr:row>
      <xdr:rowOff>225135</xdr:rowOff>
    </xdr:from>
    <xdr:to>
      <xdr:col>65</xdr:col>
      <xdr:colOff>55398</xdr:colOff>
      <xdr:row>222</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50</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494"/>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884965" y="2001245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9E9-0D25-4CFD-8D5A-407916AAA506}">
  <sheetPr>
    <tabColor rgb="FFFF0000"/>
  </sheetPr>
  <dimension ref="B1:AJ92"/>
  <sheetViews>
    <sheetView showGridLines="0" view="pageBreakPreview" zoomScale="40" zoomScaleNormal="100" zoomScaleSheetLayoutView="40" workbookViewId="0">
      <selection activeCell="V61" sqref="V61:X63"/>
    </sheetView>
  </sheetViews>
  <sheetFormatPr defaultRowHeight="13.5"/>
  <cols>
    <col min="5" max="5" width="4.625" customWidth="1"/>
    <col min="8" max="8" width="14.125" customWidth="1"/>
    <col min="10" max="10" width="31.75" customWidth="1"/>
    <col min="13" max="13" width="22.5" customWidth="1"/>
    <col min="21" max="21" width="25" customWidth="1"/>
    <col min="24" max="24" width="5.75" customWidth="1"/>
    <col min="26" max="26" width="4.375" customWidth="1"/>
  </cols>
  <sheetData>
    <row r="1" spans="2:27" ht="14.25" thickBot="1"/>
    <row r="2" spans="2:27" ht="14.25" thickTop="1">
      <c r="P2" s="482" t="s">
        <v>255</v>
      </c>
      <c r="Q2" s="483"/>
      <c r="R2" s="483"/>
      <c r="S2" s="483"/>
      <c r="T2" s="483"/>
      <c r="U2" s="483"/>
      <c r="V2" s="483"/>
      <c r="W2" s="483"/>
      <c r="X2" s="483"/>
      <c r="Y2" s="483"/>
      <c r="Z2" s="483"/>
      <c r="AA2" s="484"/>
    </row>
    <row r="3" spans="2:27">
      <c r="D3" s="491" t="s">
        <v>1129</v>
      </c>
      <c r="E3" s="492"/>
      <c r="F3" s="492"/>
      <c r="G3" s="492"/>
      <c r="H3" s="492"/>
      <c r="I3" s="492"/>
      <c r="J3" s="492"/>
      <c r="K3" s="492"/>
      <c r="L3" s="493"/>
      <c r="P3" s="485"/>
      <c r="Q3" s="486"/>
      <c r="R3" s="486"/>
      <c r="S3" s="486"/>
      <c r="T3" s="486"/>
      <c r="U3" s="486"/>
      <c r="V3" s="486"/>
      <c r="W3" s="486"/>
      <c r="X3" s="486"/>
      <c r="Y3" s="486"/>
      <c r="Z3" s="486"/>
      <c r="AA3" s="487"/>
    </row>
    <row r="4" spans="2:27">
      <c r="D4" s="494"/>
      <c r="E4" s="495"/>
      <c r="F4" s="495"/>
      <c r="G4" s="495"/>
      <c r="H4" s="495"/>
      <c r="I4" s="495"/>
      <c r="J4" s="495"/>
      <c r="K4" s="495"/>
      <c r="L4" s="496"/>
      <c r="P4" s="485"/>
      <c r="Q4" s="486"/>
      <c r="R4" s="486"/>
      <c r="S4" s="486"/>
      <c r="T4" s="486"/>
      <c r="U4" s="486"/>
      <c r="V4" s="486"/>
      <c r="W4" s="486"/>
      <c r="X4" s="486"/>
      <c r="Y4" s="486"/>
      <c r="Z4" s="486"/>
      <c r="AA4" s="487"/>
    </row>
    <row r="5" spans="2:27" ht="14.25" thickBot="1">
      <c r="D5" s="497"/>
      <c r="E5" s="498"/>
      <c r="F5" s="498"/>
      <c r="G5" s="498"/>
      <c r="H5" s="498"/>
      <c r="I5" s="498"/>
      <c r="J5" s="498"/>
      <c r="K5" s="498"/>
      <c r="L5" s="499"/>
      <c r="P5" s="488"/>
      <c r="Q5" s="489"/>
      <c r="R5" s="489"/>
      <c r="S5" s="489"/>
      <c r="T5" s="489"/>
      <c r="U5" s="489"/>
      <c r="V5" s="489"/>
      <c r="W5" s="489"/>
      <c r="X5" s="489"/>
      <c r="Y5" s="489"/>
      <c r="Z5" s="489"/>
      <c r="AA5" s="490"/>
    </row>
    <row r="6" spans="2:27" ht="14.25" thickTop="1">
      <c r="N6" s="27"/>
      <c r="O6" s="27"/>
      <c r="P6" s="27"/>
      <c r="Q6" s="27"/>
      <c r="R6" s="27"/>
      <c r="S6" s="27"/>
      <c r="T6" s="27"/>
      <c r="U6" s="27"/>
      <c r="V6" s="27"/>
      <c r="W6" s="27"/>
    </row>
    <row r="7" spans="2:27" ht="25.15" customHeight="1">
      <c r="K7" s="500" t="s">
        <v>28</v>
      </c>
      <c r="L7" s="467"/>
      <c r="M7" s="468"/>
      <c r="N7" s="501">
        <f>'要望書 (補正)'!J9</f>
        <v>0</v>
      </c>
      <c r="O7" s="502"/>
      <c r="P7" s="502"/>
      <c r="Q7" s="502"/>
      <c r="R7" s="502"/>
      <c r="S7" s="502"/>
      <c r="T7" s="502"/>
      <c r="U7" s="505">
        <f>'要望書 (補正)'!J11</f>
        <v>0</v>
      </c>
      <c r="V7" s="505"/>
      <c r="W7" s="505"/>
      <c r="X7" s="505"/>
      <c r="Y7" s="505"/>
      <c r="Z7" s="505"/>
      <c r="AA7" s="506"/>
    </row>
    <row r="8" spans="2:27" ht="25.15" customHeight="1">
      <c r="K8" s="472"/>
      <c r="L8" s="473"/>
      <c r="M8" s="474"/>
      <c r="N8" s="503"/>
      <c r="O8" s="504"/>
      <c r="P8" s="504"/>
      <c r="Q8" s="504"/>
      <c r="R8" s="504"/>
      <c r="S8" s="504"/>
      <c r="T8" s="504"/>
      <c r="U8" s="507"/>
      <c r="V8" s="507"/>
      <c r="W8" s="507"/>
      <c r="X8" s="507"/>
      <c r="Y8" s="507"/>
      <c r="Z8" s="507"/>
      <c r="AA8" s="508"/>
    </row>
    <row r="10" spans="2:27" ht="33" customHeight="1">
      <c r="D10" s="481" t="s">
        <v>256</v>
      </c>
      <c r="E10" s="481"/>
      <c r="F10" s="481"/>
      <c r="G10" s="481"/>
      <c r="H10" s="481"/>
      <c r="I10" s="481"/>
      <c r="J10" s="481"/>
      <c r="K10" s="481"/>
      <c r="L10" s="481"/>
      <c r="M10" s="481"/>
      <c r="N10" s="481"/>
      <c r="O10" s="481"/>
      <c r="P10" s="481"/>
      <c r="Q10" s="481"/>
      <c r="R10" s="481"/>
      <c r="S10" s="481"/>
      <c r="T10" s="481"/>
      <c r="U10" s="481"/>
      <c r="V10" s="481"/>
      <c r="W10" s="481"/>
      <c r="X10" s="481"/>
      <c r="Y10" s="481"/>
      <c r="Z10" s="481"/>
      <c r="AA10" s="481"/>
    </row>
    <row r="11" spans="2:27" ht="33" customHeight="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row>
    <row r="12" spans="2:27">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2:27">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2:27" ht="34.9" customHeight="1">
      <c r="B14" s="465" t="s">
        <v>290</v>
      </c>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row>
    <row r="15" spans="2:27" ht="34.9" customHeight="1">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row>
    <row r="16" spans="2:27" ht="19.149999999999999" customHeight="1">
      <c r="D16" s="25"/>
      <c r="E16" s="25"/>
      <c r="F16" s="25"/>
      <c r="G16" s="25"/>
      <c r="H16" s="25"/>
    </row>
    <row r="17" spans="2:24" ht="18.75" customHeight="1">
      <c r="B17" s="466" t="s">
        <v>125</v>
      </c>
      <c r="C17" s="467"/>
      <c r="D17" s="467"/>
      <c r="E17" s="467"/>
      <c r="F17" s="467"/>
      <c r="G17" s="467"/>
      <c r="H17" s="467"/>
      <c r="I17" s="467"/>
      <c r="J17" s="468"/>
      <c r="K17" s="466" t="s">
        <v>118</v>
      </c>
      <c r="L17" s="467"/>
      <c r="M17" s="467"/>
      <c r="N17" s="467"/>
      <c r="O17" s="467"/>
      <c r="P17" s="467"/>
      <c r="Q17" s="467"/>
      <c r="R17" s="467"/>
      <c r="S17" s="467"/>
      <c r="T17" s="467"/>
      <c r="U17" s="468"/>
      <c r="V17" s="475" t="s">
        <v>124</v>
      </c>
      <c r="W17" s="476"/>
      <c r="X17" s="477"/>
    </row>
    <row r="18" spans="2:24" ht="18.75" customHeight="1">
      <c r="B18" s="469"/>
      <c r="C18" s="470"/>
      <c r="D18" s="470"/>
      <c r="E18" s="470"/>
      <c r="F18" s="470"/>
      <c r="G18" s="470"/>
      <c r="H18" s="470"/>
      <c r="I18" s="470"/>
      <c r="J18" s="471"/>
      <c r="K18" s="472"/>
      <c r="L18" s="473"/>
      <c r="M18" s="473"/>
      <c r="N18" s="473"/>
      <c r="O18" s="473"/>
      <c r="P18" s="473"/>
      <c r="Q18" s="473"/>
      <c r="R18" s="473"/>
      <c r="S18" s="473"/>
      <c r="T18" s="473"/>
      <c r="U18" s="474"/>
      <c r="V18" s="478"/>
      <c r="W18" s="479"/>
      <c r="X18" s="480"/>
    </row>
    <row r="19" spans="2:24" ht="19.899999999999999" customHeight="1">
      <c r="B19" s="351"/>
      <c r="C19" s="354"/>
      <c r="D19" s="464" t="s">
        <v>249</v>
      </c>
      <c r="E19" s="464"/>
      <c r="F19" s="464"/>
      <c r="G19" s="464"/>
      <c r="H19" s="464"/>
      <c r="I19" s="464"/>
      <c r="J19" s="464"/>
      <c r="K19" s="423" t="s">
        <v>139</v>
      </c>
      <c r="L19" s="462"/>
      <c r="M19" s="462"/>
      <c r="N19" s="462"/>
      <c r="O19" s="462"/>
      <c r="P19" s="462"/>
      <c r="Q19" s="462"/>
      <c r="R19" s="462"/>
      <c r="S19" s="462"/>
      <c r="T19" s="462"/>
      <c r="U19" s="463"/>
      <c r="V19" s="432" t="s">
        <v>1162</v>
      </c>
      <c r="W19" s="433"/>
      <c r="X19" s="434"/>
    </row>
    <row r="20" spans="2:24" ht="19.899999999999999" customHeight="1">
      <c r="B20" s="351"/>
      <c r="C20" s="354"/>
      <c r="D20" s="464"/>
      <c r="E20" s="464"/>
      <c r="F20" s="464"/>
      <c r="G20" s="464"/>
      <c r="H20" s="464"/>
      <c r="I20" s="464"/>
      <c r="J20" s="464"/>
      <c r="K20" s="456"/>
      <c r="L20" s="457"/>
      <c r="M20" s="457"/>
      <c r="N20" s="457"/>
      <c r="O20" s="457"/>
      <c r="P20" s="457"/>
      <c r="Q20" s="457"/>
      <c r="R20" s="457"/>
      <c r="S20" s="457"/>
      <c r="T20" s="457"/>
      <c r="U20" s="458"/>
      <c r="V20" s="435"/>
      <c r="W20" s="436"/>
      <c r="X20" s="437"/>
    </row>
    <row r="21" spans="2:24" ht="19.899999999999999" customHeight="1">
      <c r="B21" s="351"/>
      <c r="C21" s="354"/>
      <c r="D21" s="464"/>
      <c r="E21" s="464"/>
      <c r="F21" s="464"/>
      <c r="G21" s="464"/>
      <c r="H21" s="464"/>
      <c r="I21" s="464"/>
      <c r="J21" s="464"/>
      <c r="K21" s="459"/>
      <c r="L21" s="460"/>
      <c r="M21" s="460"/>
      <c r="N21" s="460"/>
      <c r="O21" s="460"/>
      <c r="P21" s="460"/>
      <c r="Q21" s="460"/>
      <c r="R21" s="460"/>
      <c r="S21" s="460"/>
      <c r="T21" s="460"/>
      <c r="U21" s="461"/>
      <c r="V21" s="435"/>
      <c r="W21" s="436"/>
      <c r="X21" s="437"/>
    </row>
    <row r="22" spans="2:24" ht="19.899999999999999" customHeight="1">
      <c r="B22" s="351"/>
      <c r="C22" s="354"/>
      <c r="D22" s="464" t="s">
        <v>250</v>
      </c>
      <c r="E22" s="464"/>
      <c r="F22" s="464"/>
      <c r="G22" s="464"/>
      <c r="H22" s="464"/>
      <c r="I22" s="464"/>
      <c r="J22" s="464"/>
      <c r="K22" s="456" t="s">
        <v>161</v>
      </c>
      <c r="L22" s="457"/>
      <c r="M22" s="457"/>
      <c r="N22" s="457"/>
      <c r="O22" s="457"/>
      <c r="P22" s="457"/>
      <c r="Q22" s="457"/>
      <c r="R22" s="457"/>
      <c r="S22" s="457"/>
      <c r="T22" s="457"/>
      <c r="U22" s="458"/>
      <c r="V22" s="432" t="s">
        <v>172</v>
      </c>
      <c r="W22" s="433"/>
      <c r="X22" s="434"/>
    </row>
    <row r="23" spans="2:24" ht="19.899999999999999" customHeight="1">
      <c r="B23" s="351"/>
      <c r="C23" s="354"/>
      <c r="D23" s="464"/>
      <c r="E23" s="464"/>
      <c r="F23" s="464"/>
      <c r="G23" s="464"/>
      <c r="H23" s="464"/>
      <c r="I23" s="464"/>
      <c r="J23" s="464"/>
      <c r="K23" s="456"/>
      <c r="L23" s="457"/>
      <c r="M23" s="457"/>
      <c r="N23" s="457"/>
      <c r="O23" s="457"/>
      <c r="P23" s="457"/>
      <c r="Q23" s="457"/>
      <c r="R23" s="457"/>
      <c r="S23" s="457"/>
      <c r="T23" s="457"/>
      <c r="U23" s="458"/>
      <c r="V23" s="435"/>
      <c r="W23" s="436"/>
      <c r="X23" s="437"/>
    </row>
    <row r="24" spans="2:24" ht="19.899999999999999" customHeight="1">
      <c r="B24" s="351"/>
      <c r="C24" s="354"/>
      <c r="D24" s="464"/>
      <c r="E24" s="464"/>
      <c r="F24" s="464"/>
      <c r="G24" s="464"/>
      <c r="H24" s="464"/>
      <c r="I24" s="464"/>
      <c r="J24" s="464"/>
      <c r="K24" s="459"/>
      <c r="L24" s="460"/>
      <c r="M24" s="460"/>
      <c r="N24" s="460"/>
      <c r="O24" s="460"/>
      <c r="P24" s="460"/>
      <c r="Q24" s="460"/>
      <c r="R24" s="460"/>
      <c r="S24" s="460"/>
      <c r="T24" s="460"/>
      <c r="U24" s="461"/>
      <c r="V24" s="435"/>
      <c r="W24" s="436"/>
      <c r="X24" s="437"/>
    </row>
    <row r="25" spans="2:24" ht="19.899999999999999" customHeight="1">
      <c r="B25" s="351"/>
      <c r="C25" s="354"/>
      <c r="D25" s="464"/>
      <c r="E25" s="464"/>
      <c r="F25" s="464"/>
      <c r="G25" s="464"/>
      <c r="H25" s="464"/>
      <c r="I25" s="464"/>
      <c r="J25" s="464"/>
      <c r="K25" s="423" t="s">
        <v>131</v>
      </c>
      <c r="L25" s="462"/>
      <c r="M25" s="462"/>
      <c r="N25" s="462"/>
      <c r="O25" s="462"/>
      <c r="P25" s="462"/>
      <c r="Q25" s="462"/>
      <c r="R25" s="462"/>
      <c r="S25" s="462"/>
      <c r="T25" s="462"/>
      <c r="U25" s="463"/>
      <c r="V25" s="432" t="s">
        <v>24</v>
      </c>
      <c r="W25" s="433"/>
      <c r="X25" s="434"/>
    </row>
    <row r="26" spans="2:24" ht="19.899999999999999" customHeight="1">
      <c r="B26" s="351"/>
      <c r="C26" s="354"/>
      <c r="D26" s="464"/>
      <c r="E26" s="464"/>
      <c r="F26" s="464"/>
      <c r="G26" s="464"/>
      <c r="H26" s="464"/>
      <c r="I26" s="464"/>
      <c r="J26" s="464"/>
      <c r="K26" s="456"/>
      <c r="L26" s="457"/>
      <c r="M26" s="457"/>
      <c r="N26" s="457"/>
      <c r="O26" s="457"/>
      <c r="P26" s="457"/>
      <c r="Q26" s="457"/>
      <c r="R26" s="457"/>
      <c r="S26" s="457"/>
      <c r="T26" s="457"/>
      <c r="U26" s="458"/>
      <c r="V26" s="435"/>
      <c r="W26" s="436"/>
      <c r="X26" s="437"/>
    </row>
    <row r="27" spans="2:24" ht="19.899999999999999" customHeight="1">
      <c r="B27" s="351"/>
      <c r="C27" s="354"/>
      <c r="D27" s="464"/>
      <c r="E27" s="464"/>
      <c r="F27" s="464"/>
      <c r="G27" s="464"/>
      <c r="H27" s="464"/>
      <c r="I27" s="464"/>
      <c r="J27" s="464"/>
      <c r="K27" s="459"/>
      <c r="L27" s="460"/>
      <c r="M27" s="460"/>
      <c r="N27" s="460"/>
      <c r="O27" s="460"/>
      <c r="P27" s="460"/>
      <c r="Q27" s="460"/>
      <c r="R27" s="460"/>
      <c r="S27" s="460"/>
      <c r="T27" s="460"/>
      <c r="U27" s="461"/>
      <c r="V27" s="435"/>
      <c r="W27" s="436"/>
      <c r="X27" s="437"/>
    </row>
    <row r="28" spans="2:24" ht="19.899999999999999" customHeight="1">
      <c r="B28" s="351"/>
      <c r="C28" s="354"/>
      <c r="D28" s="406" t="s">
        <v>1159</v>
      </c>
      <c r="E28" s="406"/>
      <c r="F28" s="406"/>
      <c r="G28" s="406"/>
      <c r="H28" s="406"/>
      <c r="I28" s="406"/>
      <c r="J28" s="406"/>
      <c r="K28" s="387" t="s">
        <v>1136</v>
      </c>
      <c r="L28" s="376"/>
      <c r="M28" s="376"/>
      <c r="N28" s="376"/>
      <c r="O28" s="376"/>
      <c r="P28" s="376"/>
      <c r="Q28" s="376"/>
      <c r="R28" s="376"/>
      <c r="S28" s="376"/>
      <c r="T28" s="376"/>
      <c r="U28" s="377"/>
      <c r="V28" s="432" t="s">
        <v>24</v>
      </c>
      <c r="W28" s="433"/>
      <c r="X28" s="434"/>
    </row>
    <row r="29" spans="2:24" ht="19.899999999999999" customHeight="1">
      <c r="B29" s="351"/>
      <c r="C29" s="354"/>
      <c r="D29" s="406"/>
      <c r="E29" s="406"/>
      <c r="F29" s="406"/>
      <c r="G29" s="406"/>
      <c r="H29" s="406"/>
      <c r="I29" s="406"/>
      <c r="J29" s="406"/>
      <c r="K29" s="387"/>
      <c r="L29" s="376"/>
      <c r="M29" s="376"/>
      <c r="N29" s="376"/>
      <c r="O29" s="376"/>
      <c r="P29" s="376"/>
      <c r="Q29" s="376"/>
      <c r="R29" s="376"/>
      <c r="S29" s="376"/>
      <c r="T29" s="376"/>
      <c r="U29" s="377"/>
      <c r="V29" s="435"/>
      <c r="W29" s="436"/>
      <c r="X29" s="437"/>
    </row>
    <row r="30" spans="2:24" ht="19.899999999999999" customHeight="1">
      <c r="B30" s="351"/>
      <c r="C30" s="354"/>
      <c r="D30" s="406"/>
      <c r="E30" s="406"/>
      <c r="F30" s="406"/>
      <c r="G30" s="406"/>
      <c r="H30" s="406"/>
      <c r="I30" s="406"/>
      <c r="J30" s="406"/>
      <c r="K30" s="378"/>
      <c r="L30" s="379"/>
      <c r="M30" s="379"/>
      <c r="N30" s="379"/>
      <c r="O30" s="379"/>
      <c r="P30" s="379"/>
      <c r="Q30" s="379"/>
      <c r="R30" s="379"/>
      <c r="S30" s="379"/>
      <c r="T30" s="379"/>
      <c r="U30" s="380"/>
      <c r="V30" s="435"/>
      <c r="W30" s="436"/>
      <c r="X30" s="437"/>
    </row>
    <row r="31" spans="2:24" ht="19.899999999999999" customHeight="1">
      <c r="B31" s="351"/>
      <c r="C31" s="354"/>
      <c r="D31" s="406" t="s">
        <v>1160</v>
      </c>
      <c r="E31" s="406"/>
      <c r="F31" s="406"/>
      <c r="G31" s="406"/>
      <c r="H31" s="406"/>
      <c r="I31" s="406"/>
      <c r="J31" s="406"/>
      <c r="K31" s="444" t="s">
        <v>1033</v>
      </c>
      <c r="L31" s="445"/>
      <c r="M31" s="445"/>
      <c r="N31" s="445"/>
      <c r="O31" s="445"/>
      <c r="P31" s="445"/>
      <c r="Q31" s="445"/>
      <c r="R31" s="445"/>
      <c r="S31" s="445"/>
      <c r="T31" s="445"/>
      <c r="U31" s="446"/>
      <c r="V31" s="432" t="s">
        <v>24</v>
      </c>
      <c r="W31" s="433"/>
      <c r="X31" s="434"/>
    </row>
    <row r="32" spans="2:24" ht="19.899999999999999" customHeight="1">
      <c r="B32" s="351"/>
      <c r="C32" s="354"/>
      <c r="D32" s="406"/>
      <c r="E32" s="406"/>
      <c r="F32" s="406"/>
      <c r="G32" s="406"/>
      <c r="H32" s="406"/>
      <c r="I32" s="406"/>
      <c r="J32" s="406"/>
      <c r="K32" s="444"/>
      <c r="L32" s="445"/>
      <c r="M32" s="445"/>
      <c r="N32" s="445"/>
      <c r="O32" s="445"/>
      <c r="P32" s="445"/>
      <c r="Q32" s="445"/>
      <c r="R32" s="445"/>
      <c r="S32" s="445"/>
      <c r="T32" s="445"/>
      <c r="U32" s="446"/>
      <c r="V32" s="435"/>
      <c r="W32" s="436"/>
      <c r="X32" s="437"/>
    </row>
    <row r="33" spans="2:24" ht="19.899999999999999" customHeight="1">
      <c r="B33" s="351"/>
      <c r="C33" s="354"/>
      <c r="D33" s="406"/>
      <c r="E33" s="406"/>
      <c r="F33" s="406"/>
      <c r="G33" s="406"/>
      <c r="H33" s="406"/>
      <c r="I33" s="406"/>
      <c r="J33" s="406"/>
      <c r="K33" s="447"/>
      <c r="L33" s="448"/>
      <c r="M33" s="448"/>
      <c r="N33" s="448"/>
      <c r="O33" s="448"/>
      <c r="P33" s="448"/>
      <c r="Q33" s="448"/>
      <c r="R33" s="448"/>
      <c r="S33" s="448"/>
      <c r="T33" s="448"/>
      <c r="U33" s="449"/>
      <c r="V33" s="435"/>
      <c r="W33" s="436"/>
      <c r="X33" s="437"/>
    </row>
    <row r="34" spans="2:24" ht="19.899999999999999" customHeight="1">
      <c r="B34" s="351"/>
      <c r="C34" s="354"/>
      <c r="D34" s="450" t="s">
        <v>1015</v>
      </c>
      <c r="E34" s="450"/>
      <c r="F34" s="450"/>
      <c r="G34" s="450"/>
      <c r="H34" s="450"/>
      <c r="I34" s="450"/>
      <c r="J34" s="450"/>
      <c r="K34" s="358" t="s">
        <v>1137</v>
      </c>
      <c r="L34" s="416"/>
      <c r="M34" s="416"/>
      <c r="N34" s="416"/>
      <c r="O34" s="416"/>
      <c r="P34" s="416"/>
      <c r="Q34" s="416"/>
      <c r="R34" s="416"/>
      <c r="S34" s="416"/>
      <c r="T34" s="416"/>
      <c r="U34" s="417"/>
      <c r="V34" s="432" t="s">
        <v>24</v>
      </c>
      <c r="W34" s="433"/>
      <c r="X34" s="434"/>
    </row>
    <row r="35" spans="2:24" ht="19.899999999999999" customHeight="1">
      <c r="B35" s="351"/>
      <c r="C35" s="354"/>
      <c r="D35" s="450"/>
      <c r="E35" s="450"/>
      <c r="F35" s="450"/>
      <c r="G35" s="450"/>
      <c r="H35" s="450"/>
      <c r="I35" s="450"/>
      <c r="J35" s="450"/>
      <c r="K35" s="375"/>
      <c r="L35" s="418"/>
      <c r="M35" s="418"/>
      <c r="N35" s="418"/>
      <c r="O35" s="418"/>
      <c r="P35" s="418"/>
      <c r="Q35" s="418"/>
      <c r="R35" s="418"/>
      <c r="S35" s="418"/>
      <c r="T35" s="418"/>
      <c r="U35" s="419"/>
      <c r="V35" s="435"/>
      <c r="W35" s="436"/>
      <c r="X35" s="437"/>
    </row>
    <row r="36" spans="2:24" ht="19.899999999999999" customHeight="1">
      <c r="B36" s="351"/>
      <c r="C36" s="354"/>
      <c r="D36" s="450"/>
      <c r="E36" s="450"/>
      <c r="F36" s="450"/>
      <c r="G36" s="450"/>
      <c r="H36" s="450"/>
      <c r="I36" s="450"/>
      <c r="J36" s="450"/>
      <c r="K36" s="420"/>
      <c r="L36" s="421"/>
      <c r="M36" s="421"/>
      <c r="N36" s="421"/>
      <c r="O36" s="421"/>
      <c r="P36" s="421"/>
      <c r="Q36" s="421"/>
      <c r="R36" s="421"/>
      <c r="S36" s="421"/>
      <c r="T36" s="421"/>
      <c r="U36" s="422"/>
      <c r="V36" s="435"/>
      <c r="W36" s="436"/>
      <c r="X36" s="437"/>
    </row>
    <row r="37" spans="2:24" ht="19.899999999999999" customHeight="1">
      <c r="B37" s="351"/>
      <c r="C37" s="354"/>
      <c r="D37" s="450"/>
      <c r="E37" s="450"/>
      <c r="F37" s="450"/>
      <c r="G37" s="450"/>
      <c r="H37" s="450"/>
      <c r="I37" s="450"/>
      <c r="J37" s="450"/>
      <c r="K37" s="395" t="s">
        <v>1138</v>
      </c>
      <c r="L37" s="416"/>
      <c r="M37" s="416"/>
      <c r="N37" s="416"/>
      <c r="O37" s="416"/>
      <c r="P37" s="416"/>
      <c r="Q37" s="416"/>
      <c r="R37" s="416"/>
      <c r="S37" s="416"/>
      <c r="T37" s="416"/>
      <c r="U37" s="417"/>
      <c r="V37" s="432" t="s">
        <v>24</v>
      </c>
      <c r="W37" s="433"/>
      <c r="X37" s="434"/>
    </row>
    <row r="38" spans="2:24" ht="19.899999999999999" customHeight="1">
      <c r="B38" s="351"/>
      <c r="C38" s="354"/>
      <c r="D38" s="450"/>
      <c r="E38" s="450"/>
      <c r="F38" s="450"/>
      <c r="G38" s="450"/>
      <c r="H38" s="450"/>
      <c r="I38" s="450"/>
      <c r="J38" s="450"/>
      <c r="K38" s="375"/>
      <c r="L38" s="418"/>
      <c r="M38" s="418"/>
      <c r="N38" s="418"/>
      <c r="O38" s="418"/>
      <c r="P38" s="418"/>
      <c r="Q38" s="418"/>
      <c r="R38" s="418"/>
      <c r="S38" s="418"/>
      <c r="T38" s="418"/>
      <c r="U38" s="419"/>
      <c r="V38" s="435"/>
      <c r="W38" s="436"/>
      <c r="X38" s="437"/>
    </row>
    <row r="39" spans="2:24" ht="19.899999999999999" customHeight="1">
      <c r="B39" s="351"/>
      <c r="C39" s="354"/>
      <c r="D39" s="450"/>
      <c r="E39" s="450"/>
      <c r="F39" s="450"/>
      <c r="G39" s="450"/>
      <c r="H39" s="450"/>
      <c r="I39" s="450"/>
      <c r="J39" s="450"/>
      <c r="K39" s="420"/>
      <c r="L39" s="421"/>
      <c r="M39" s="421"/>
      <c r="N39" s="421"/>
      <c r="O39" s="421"/>
      <c r="P39" s="421"/>
      <c r="Q39" s="421"/>
      <c r="R39" s="421"/>
      <c r="S39" s="421"/>
      <c r="T39" s="421"/>
      <c r="U39" s="422"/>
      <c r="V39" s="435"/>
      <c r="W39" s="436"/>
      <c r="X39" s="437"/>
    </row>
    <row r="40" spans="2:24" ht="24.75" customHeight="1">
      <c r="B40" s="351"/>
      <c r="C40" s="354"/>
      <c r="D40" s="451" t="s">
        <v>1016</v>
      </c>
      <c r="E40" s="451"/>
      <c r="F40" s="451"/>
      <c r="G40" s="451"/>
      <c r="H40" s="451"/>
      <c r="I40" s="451"/>
      <c r="J40" s="451"/>
      <c r="K40" s="442" t="s">
        <v>1017</v>
      </c>
      <c r="L40" s="452"/>
      <c r="M40" s="452"/>
      <c r="N40" s="452"/>
      <c r="O40" s="452"/>
      <c r="P40" s="452"/>
      <c r="Q40" s="452"/>
      <c r="R40" s="452"/>
      <c r="S40" s="452"/>
      <c r="T40" s="452"/>
      <c r="U40" s="453"/>
      <c r="V40" s="432" t="s">
        <v>24</v>
      </c>
      <c r="W40" s="433"/>
      <c r="X40" s="434"/>
    </row>
    <row r="41" spans="2:24" ht="41.25" customHeight="1">
      <c r="B41" s="351"/>
      <c r="C41" s="354"/>
      <c r="D41" s="451"/>
      <c r="E41" s="451"/>
      <c r="F41" s="451"/>
      <c r="G41" s="451"/>
      <c r="H41" s="451"/>
      <c r="I41" s="451"/>
      <c r="J41" s="451"/>
      <c r="K41" s="443"/>
      <c r="L41" s="454"/>
      <c r="M41" s="454"/>
      <c r="N41" s="454"/>
      <c r="O41" s="454"/>
      <c r="P41" s="454"/>
      <c r="Q41" s="454"/>
      <c r="R41" s="454"/>
      <c r="S41" s="454"/>
      <c r="T41" s="454"/>
      <c r="U41" s="455"/>
      <c r="V41" s="435"/>
      <c r="W41" s="436"/>
      <c r="X41" s="437"/>
    </row>
    <row r="42" spans="2:24" ht="19.899999999999999" customHeight="1">
      <c r="B42" s="351"/>
      <c r="C42" s="354"/>
      <c r="D42" s="385" t="s">
        <v>1161</v>
      </c>
      <c r="E42" s="385"/>
      <c r="F42" s="385"/>
      <c r="G42" s="385"/>
      <c r="H42" s="385"/>
      <c r="I42" s="385"/>
      <c r="J42" s="385"/>
      <c r="K42" s="442" t="s">
        <v>159</v>
      </c>
      <c r="L42" s="373"/>
      <c r="M42" s="373"/>
      <c r="N42" s="373"/>
      <c r="O42" s="373"/>
      <c r="P42" s="373"/>
      <c r="Q42" s="373"/>
      <c r="R42" s="373"/>
      <c r="S42" s="373"/>
      <c r="T42" s="373"/>
      <c r="U42" s="374"/>
      <c r="V42" s="432" t="s">
        <v>24</v>
      </c>
      <c r="W42" s="433"/>
      <c r="X42" s="434"/>
    </row>
    <row r="43" spans="2:24" ht="19.899999999999999" customHeight="1">
      <c r="B43" s="351"/>
      <c r="C43" s="354"/>
      <c r="D43" s="385"/>
      <c r="E43" s="385"/>
      <c r="F43" s="385"/>
      <c r="G43" s="385"/>
      <c r="H43" s="385"/>
      <c r="I43" s="385"/>
      <c r="J43" s="385"/>
      <c r="K43" s="443"/>
      <c r="L43" s="376"/>
      <c r="M43" s="376"/>
      <c r="N43" s="376"/>
      <c r="O43" s="376"/>
      <c r="P43" s="376"/>
      <c r="Q43" s="376"/>
      <c r="R43" s="376"/>
      <c r="S43" s="376"/>
      <c r="T43" s="376"/>
      <c r="U43" s="377"/>
      <c r="V43" s="435"/>
      <c r="W43" s="436"/>
      <c r="X43" s="437"/>
    </row>
    <row r="44" spans="2:24" ht="19.899999999999999" customHeight="1">
      <c r="B44" s="351"/>
      <c r="C44" s="354"/>
      <c r="D44" s="385"/>
      <c r="E44" s="385"/>
      <c r="F44" s="385"/>
      <c r="G44" s="385"/>
      <c r="H44" s="385"/>
      <c r="I44" s="385"/>
      <c r="J44" s="385"/>
      <c r="K44" s="387"/>
      <c r="L44" s="376"/>
      <c r="M44" s="376"/>
      <c r="N44" s="376"/>
      <c r="O44" s="376"/>
      <c r="P44" s="376"/>
      <c r="Q44" s="376"/>
      <c r="R44" s="376"/>
      <c r="S44" s="376"/>
      <c r="T44" s="376"/>
      <c r="U44" s="377"/>
      <c r="V44" s="435"/>
      <c r="W44" s="436"/>
      <c r="X44" s="437"/>
    </row>
    <row r="45" spans="2:24" ht="19.899999999999999" customHeight="1">
      <c r="B45" s="351"/>
      <c r="C45" s="354"/>
      <c r="D45" s="385"/>
      <c r="E45" s="385"/>
      <c r="F45" s="385"/>
      <c r="G45" s="385"/>
      <c r="H45" s="385"/>
      <c r="I45" s="385"/>
      <c r="J45" s="385"/>
      <c r="K45" s="378"/>
      <c r="L45" s="379"/>
      <c r="M45" s="379"/>
      <c r="N45" s="379"/>
      <c r="O45" s="379"/>
      <c r="P45" s="379"/>
      <c r="Q45" s="379"/>
      <c r="R45" s="379"/>
      <c r="S45" s="379"/>
      <c r="T45" s="379"/>
      <c r="U45" s="380"/>
      <c r="V45" s="439"/>
      <c r="W45" s="440"/>
      <c r="X45" s="441"/>
    </row>
    <row r="46" spans="2:24" ht="19.899999999999999" customHeight="1">
      <c r="B46" s="351"/>
      <c r="C46" s="354"/>
      <c r="D46" s="406" t="s">
        <v>1018</v>
      </c>
      <c r="E46" s="406"/>
      <c r="F46" s="406"/>
      <c r="G46" s="406"/>
      <c r="H46" s="406"/>
      <c r="I46" s="406"/>
      <c r="J46" s="406"/>
      <c r="K46" s="423" t="s">
        <v>162</v>
      </c>
      <c r="L46" s="424"/>
      <c r="M46" s="424"/>
      <c r="N46" s="424"/>
      <c r="O46" s="424"/>
      <c r="P46" s="424"/>
      <c r="Q46" s="424"/>
      <c r="R46" s="424"/>
      <c r="S46" s="424"/>
      <c r="T46" s="424"/>
      <c r="U46" s="425"/>
      <c r="V46" s="432" t="s">
        <v>24</v>
      </c>
      <c r="W46" s="433"/>
      <c r="X46" s="434"/>
    </row>
    <row r="47" spans="2:24" ht="19.899999999999999" customHeight="1">
      <c r="B47" s="351"/>
      <c r="C47" s="354"/>
      <c r="D47" s="406"/>
      <c r="E47" s="406"/>
      <c r="F47" s="406"/>
      <c r="G47" s="406"/>
      <c r="H47" s="406"/>
      <c r="I47" s="406"/>
      <c r="J47" s="406"/>
      <c r="K47" s="426"/>
      <c r="L47" s="427"/>
      <c r="M47" s="427"/>
      <c r="N47" s="427"/>
      <c r="O47" s="427"/>
      <c r="P47" s="427"/>
      <c r="Q47" s="427"/>
      <c r="R47" s="427"/>
      <c r="S47" s="427"/>
      <c r="T47" s="427"/>
      <c r="U47" s="428"/>
      <c r="V47" s="435"/>
      <c r="W47" s="436"/>
      <c r="X47" s="437"/>
    </row>
    <row r="48" spans="2:24" ht="19.899999999999999" customHeight="1">
      <c r="B48" s="351"/>
      <c r="C48" s="354"/>
      <c r="D48" s="406"/>
      <c r="E48" s="406"/>
      <c r="F48" s="406"/>
      <c r="G48" s="406"/>
      <c r="H48" s="406"/>
      <c r="I48" s="406"/>
      <c r="J48" s="406"/>
      <c r="K48" s="429"/>
      <c r="L48" s="430"/>
      <c r="M48" s="430"/>
      <c r="N48" s="430"/>
      <c r="O48" s="430"/>
      <c r="P48" s="430"/>
      <c r="Q48" s="430"/>
      <c r="R48" s="430"/>
      <c r="S48" s="430"/>
      <c r="T48" s="430"/>
      <c r="U48" s="431"/>
      <c r="V48" s="435"/>
      <c r="W48" s="436"/>
      <c r="X48" s="437"/>
    </row>
    <row r="49" spans="2:24" ht="19.899999999999999" customHeight="1">
      <c r="B49" s="351"/>
      <c r="C49" s="354"/>
      <c r="D49" s="406"/>
      <c r="E49" s="406"/>
      <c r="F49" s="406"/>
      <c r="G49" s="406"/>
      <c r="H49" s="406"/>
      <c r="I49" s="406"/>
      <c r="J49" s="406"/>
      <c r="K49" s="438" t="s">
        <v>160</v>
      </c>
      <c r="L49" s="424"/>
      <c r="M49" s="424"/>
      <c r="N49" s="424"/>
      <c r="O49" s="424"/>
      <c r="P49" s="424"/>
      <c r="Q49" s="424"/>
      <c r="R49" s="424"/>
      <c r="S49" s="424"/>
      <c r="T49" s="424"/>
      <c r="U49" s="425"/>
      <c r="V49" s="432" t="s">
        <v>1054</v>
      </c>
      <c r="W49" s="433"/>
      <c r="X49" s="434"/>
    </row>
    <row r="50" spans="2:24" ht="19.899999999999999" customHeight="1">
      <c r="B50" s="351"/>
      <c r="C50" s="354"/>
      <c r="D50" s="406"/>
      <c r="E50" s="406"/>
      <c r="F50" s="406"/>
      <c r="G50" s="406"/>
      <c r="H50" s="406"/>
      <c r="I50" s="406"/>
      <c r="J50" s="406"/>
      <c r="K50" s="426"/>
      <c r="L50" s="427"/>
      <c r="M50" s="427"/>
      <c r="N50" s="427"/>
      <c r="O50" s="427"/>
      <c r="P50" s="427"/>
      <c r="Q50" s="427"/>
      <c r="R50" s="427"/>
      <c r="S50" s="427"/>
      <c r="T50" s="427"/>
      <c r="U50" s="428"/>
      <c r="V50" s="435"/>
      <c r="W50" s="436"/>
      <c r="X50" s="437"/>
    </row>
    <row r="51" spans="2:24" ht="19.899999999999999" customHeight="1">
      <c r="B51" s="351"/>
      <c r="C51" s="354"/>
      <c r="D51" s="406"/>
      <c r="E51" s="406"/>
      <c r="F51" s="406"/>
      <c r="G51" s="406"/>
      <c r="H51" s="406"/>
      <c r="I51" s="406"/>
      <c r="J51" s="406"/>
      <c r="K51" s="429"/>
      <c r="L51" s="430"/>
      <c r="M51" s="430"/>
      <c r="N51" s="430"/>
      <c r="O51" s="430"/>
      <c r="P51" s="430"/>
      <c r="Q51" s="430"/>
      <c r="R51" s="430"/>
      <c r="S51" s="430"/>
      <c r="T51" s="430"/>
      <c r="U51" s="431"/>
      <c r="V51" s="435"/>
      <c r="W51" s="436"/>
      <c r="X51" s="437"/>
    </row>
    <row r="52" spans="2:24" ht="19.899999999999999" customHeight="1">
      <c r="B52" s="351"/>
      <c r="C52" s="354"/>
      <c r="D52" s="406"/>
      <c r="E52" s="406"/>
      <c r="F52" s="406"/>
      <c r="G52" s="406"/>
      <c r="H52" s="406"/>
      <c r="I52" s="406"/>
      <c r="J52" s="406"/>
      <c r="K52" s="438" t="s">
        <v>132</v>
      </c>
      <c r="L52" s="424"/>
      <c r="M52" s="424"/>
      <c r="N52" s="424"/>
      <c r="O52" s="424"/>
      <c r="P52" s="424"/>
      <c r="Q52" s="424"/>
      <c r="R52" s="424"/>
      <c r="S52" s="424"/>
      <c r="T52" s="424"/>
      <c r="U52" s="425"/>
      <c r="V52" s="432" t="s">
        <v>24</v>
      </c>
      <c r="W52" s="433"/>
      <c r="X52" s="434"/>
    </row>
    <row r="53" spans="2:24" ht="19.899999999999999" customHeight="1">
      <c r="B53" s="351"/>
      <c r="C53" s="354"/>
      <c r="D53" s="406"/>
      <c r="E53" s="406"/>
      <c r="F53" s="406"/>
      <c r="G53" s="406"/>
      <c r="H53" s="406"/>
      <c r="I53" s="406"/>
      <c r="J53" s="406"/>
      <c r="K53" s="426"/>
      <c r="L53" s="427"/>
      <c r="M53" s="427"/>
      <c r="N53" s="427"/>
      <c r="O53" s="427"/>
      <c r="P53" s="427"/>
      <c r="Q53" s="427"/>
      <c r="R53" s="427"/>
      <c r="S53" s="427"/>
      <c r="T53" s="427"/>
      <c r="U53" s="428"/>
      <c r="V53" s="435"/>
      <c r="W53" s="436"/>
      <c r="X53" s="437"/>
    </row>
    <row r="54" spans="2:24" ht="19.899999999999999" customHeight="1">
      <c r="B54" s="351"/>
      <c r="C54" s="354"/>
      <c r="D54" s="406"/>
      <c r="E54" s="406"/>
      <c r="F54" s="406"/>
      <c r="G54" s="406"/>
      <c r="H54" s="406"/>
      <c r="I54" s="406"/>
      <c r="J54" s="406"/>
      <c r="K54" s="429"/>
      <c r="L54" s="430"/>
      <c r="M54" s="430"/>
      <c r="N54" s="430"/>
      <c r="O54" s="430"/>
      <c r="P54" s="430"/>
      <c r="Q54" s="430"/>
      <c r="R54" s="430"/>
      <c r="S54" s="430"/>
      <c r="T54" s="430"/>
      <c r="U54" s="431"/>
      <c r="V54" s="439"/>
      <c r="W54" s="440"/>
      <c r="X54" s="441"/>
    </row>
    <row r="55" spans="2:24" ht="86.45" customHeight="1">
      <c r="B55" s="352"/>
      <c r="C55" s="402" t="s">
        <v>258</v>
      </c>
      <c r="D55" s="385"/>
      <c r="E55" s="385"/>
      <c r="F55" s="385"/>
      <c r="G55" s="385"/>
      <c r="H55" s="385"/>
      <c r="I55" s="385"/>
      <c r="J55" s="385"/>
      <c r="K55" s="403" t="s">
        <v>251</v>
      </c>
      <c r="L55" s="404"/>
      <c r="M55" s="404"/>
      <c r="N55" s="404"/>
      <c r="O55" s="404"/>
      <c r="P55" s="404"/>
      <c r="Q55" s="404"/>
      <c r="R55" s="404"/>
      <c r="S55" s="404"/>
      <c r="T55" s="404"/>
      <c r="U55" s="404"/>
      <c r="V55" s="404"/>
      <c r="W55" s="404"/>
      <c r="X55" s="405"/>
    </row>
    <row r="56" spans="2:24" ht="19.899999999999999" customHeight="1">
      <c r="B56" s="352"/>
      <c r="C56" s="402" t="s">
        <v>252</v>
      </c>
      <c r="D56" s="406"/>
      <c r="E56" s="406"/>
      <c r="F56" s="406"/>
      <c r="G56" s="406"/>
      <c r="H56" s="406"/>
      <c r="I56" s="406"/>
      <c r="J56" s="406"/>
      <c r="K56" s="407" t="s">
        <v>1163</v>
      </c>
      <c r="L56" s="408"/>
      <c r="M56" s="408"/>
      <c r="N56" s="408"/>
      <c r="O56" s="408"/>
      <c r="P56" s="408"/>
      <c r="Q56" s="408"/>
      <c r="R56" s="408"/>
      <c r="S56" s="408"/>
      <c r="T56" s="408"/>
      <c r="U56" s="409"/>
      <c r="V56" s="364" t="s">
        <v>24</v>
      </c>
      <c r="W56" s="365"/>
      <c r="X56" s="366"/>
    </row>
    <row r="57" spans="2:24" ht="19.899999999999999" customHeight="1">
      <c r="B57" s="352"/>
      <c r="C57" s="402"/>
      <c r="D57" s="406"/>
      <c r="E57" s="406"/>
      <c r="F57" s="406"/>
      <c r="G57" s="406"/>
      <c r="H57" s="406"/>
      <c r="I57" s="406"/>
      <c r="J57" s="406"/>
      <c r="K57" s="410"/>
      <c r="L57" s="411"/>
      <c r="M57" s="411"/>
      <c r="N57" s="411"/>
      <c r="O57" s="411"/>
      <c r="P57" s="411"/>
      <c r="Q57" s="411"/>
      <c r="R57" s="411"/>
      <c r="S57" s="411"/>
      <c r="T57" s="411"/>
      <c r="U57" s="412"/>
      <c r="V57" s="367"/>
      <c r="W57" s="368"/>
      <c r="X57" s="369"/>
    </row>
    <row r="58" spans="2:24" ht="19.899999999999999" customHeight="1">
      <c r="B58" s="352"/>
      <c r="C58" s="402"/>
      <c r="D58" s="406"/>
      <c r="E58" s="406"/>
      <c r="F58" s="406"/>
      <c r="G58" s="406"/>
      <c r="H58" s="406"/>
      <c r="I58" s="406"/>
      <c r="J58" s="406"/>
      <c r="K58" s="410"/>
      <c r="L58" s="411"/>
      <c r="M58" s="411"/>
      <c r="N58" s="411"/>
      <c r="O58" s="411"/>
      <c r="P58" s="411"/>
      <c r="Q58" s="411"/>
      <c r="R58" s="411"/>
      <c r="S58" s="411"/>
      <c r="T58" s="411"/>
      <c r="U58" s="412"/>
      <c r="V58" s="367"/>
      <c r="W58" s="368"/>
      <c r="X58" s="369"/>
    </row>
    <row r="59" spans="2:24" ht="19.899999999999999" customHeight="1">
      <c r="B59" s="352"/>
      <c r="C59" s="402"/>
      <c r="D59" s="406"/>
      <c r="E59" s="406"/>
      <c r="F59" s="406"/>
      <c r="G59" s="406"/>
      <c r="H59" s="406"/>
      <c r="I59" s="406"/>
      <c r="J59" s="406"/>
      <c r="K59" s="410"/>
      <c r="L59" s="411"/>
      <c r="M59" s="411"/>
      <c r="N59" s="411"/>
      <c r="O59" s="411"/>
      <c r="P59" s="411"/>
      <c r="Q59" s="411"/>
      <c r="R59" s="411"/>
      <c r="S59" s="411"/>
      <c r="T59" s="411"/>
      <c r="U59" s="412"/>
      <c r="V59" s="367"/>
      <c r="W59" s="368"/>
      <c r="X59" s="369"/>
    </row>
    <row r="60" spans="2:24" ht="19.899999999999999" customHeight="1">
      <c r="B60" s="352"/>
      <c r="C60" s="402"/>
      <c r="D60" s="406"/>
      <c r="E60" s="406"/>
      <c r="F60" s="406"/>
      <c r="G60" s="406"/>
      <c r="H60" s="406"/>
      <c r="I60" s="406"/>
      <c r="J60" s="406"/>
      <c r="K60" s="413"/>
      <c r="L60" s="414"/>
      <c r="M60" s="414"/>
      <c r="N60" s="414"/>
      <c r="O60" s="414"/>
      <c r="P60" s="414"/>
      <c r="Q60" s="414"/>
      <c r="R60" s="414"/>
      <c r="S60" s="414"/>
      <c r="T60" s="414"/>
      <c r="U60" s="415"/>
      <c r="V60" s="381"/>
      <c r="W60" s="382"/>
      <c r="X60" s="383"/>
    </row>
    <row r="61" spans="2:24" ht="19.899999999999999" customHeight="1">
      <c r="B61" s="352"/>
      <c r="C61" s="402"/>
      <c r="D61" s="406"/>
      <c r="E61" s="406"/>
      <c r="F61" s="406"/>
      <c r="G61" s="406"/>
      <c r="H61" s="406"/>
      <c r="I61" s="406"/>
      <c r="J61" s="406"/>
      <c r="K61" s="386" t="s">
        <v>126</v>
      </c>
      <c r="L61" s="373"/>
      <c r="M61" s="373"/>
      <c r="N61" s="373"/>
      <c r="O61" s="373"/>
      <c r="P61" s="373"/>
      <c r="Q61" s="373"/>
      <c r="R61" s="373"/>
      <c r="S61" s="373"/>
      <c r="T61" s="373"/>
      <c r="U61" s="374"/>
      <c r="V61" s="364" t="s">
        <v>24</v>
      </c>
      <c r="W61" s="365"/>
      <c r="X61" s="366"/>
    </row>
    <row r="62" spans="2:24" ht="19.899999999999999" customHeight="1">
      <c r="B62" s="352"/>
      <c r="C62" s="402"/>
      <c r="D62" s="406"/>
      <c r="E62" s="406"/>
      <c r="F62" s="406"/>
      <c r="G62" s="406"/>
      <c r="H62" s="406"/>
      <c r="I62" s="406"/>
      <c r="J62" s="406"/>
      <c r="K62" s="387"/>
      <c r="L62" s="376"/>
      <c r="M62" s="376"/>
      <c r="N62" s="376"/>
      <c r="O62" s="376"/>
      <c r="P62" s="376"/>
      <c r="Q62" s="376"/>
      <c r="R62" s="376"/>
      <c r="S62" s="376"/>
      <c r="T62" s="376"/>
      <c r="U62" s="377"/>
      <c r="V62" s="367"/>
      <c r="W62" s="368"/>
      <c r="X62" s="369"/>
    </row>
    <row r="63" spans="2:24" ht="19.899999999999999" customHeight="1">
      <c r="B63" s="352"/>
      <c r="C63" s="402"/>
      <c r="D63" s="406"/>
      <c r="E63" s="406"/>
      <c r="F63" s="406"/>
      <c r="G63" s="406"/>
      <c r="H63" s="406"/>
      <c r="I63" s="406"/>
      <c r="J63" s="406"/>
      <c r="K63" s="378"/>
      <c r="L63" s="379"/>
      <c r="M63" s="379"/>
      <c r="N63" s="379"/>
      <c r="O63" s="379"/>
      <c r="P63" s="379"/>
      <c r="Q63" s="379"/>
      <c r="R63" s="379"/>
      <c r="S63" s="379"/>
      <c r="T63" s="379"/>
      <c r="U63" s="380"/>
      <c r="V63" s="381"/>
      <c r="W63" s="382"/>
      <c r="X63" s="383"/>
    </row>
    <row r="64" spans="2:24" ht="19.899999999999999" customHeight="1">
      <c r="B64" s="352"/>
      <c r="C64" s="402"/>
      <c r="D64" s="406"/>
      <c r="E64" s="406"/>
      <c r="F64" s="406"/>
      <c r="G64" s="406"/>
      <c r="H64" s="406"/>
      <c r="I64" s="406"/>
      <c r="J64" s="406"/>
      <c r="K64" s="395" t="s">
        <v>117</v>
      </c>
      <c r="L64" s="416"/>
      <c r="M64" s="416"/>
      <c r="N64" s="416"/>
      <c r="O64" s="416"/>
      <c r="P64" s="416"/>
      <c r="Q64" s="416"/>
      <c r="R64" s="416"/>
      <c r="S64" s="416"/>
      <c r="T64" s="416"/>
      <c r="U64" s="417"/>
      <c r="V64" s="364" t="s">
        <v>24</v>
      </c>
      <c r="W64" s="365"/>
      <c r="X64" s="366"/>
    </row>
    <row r="65" spans="2:36" ht="19.899999999999999" customHeight="1">
      <c r="B65" s="352"/>
      <c r="C65" s="402"/>
      <c r="D65" s="406"/>
      <c r="E65" s="406"/>
      <c r="F65" s="406"/>
      <c r="G65" s="406"/>
      <c r="H65" s="406"/>
      <c r="I65" s="406"/>
      <c r="J65" s="406"/>
      <c r="K65" s="375"/>
      <c r="L65" s="418"/>
      <c r="M65" s="418"/>
      <c r="N65" s="418"/>
      <c r="O65" s="418"/>
      <c r="P65" s="418"/>
      <c r="Q65" s="418"/>
      <c r="R65" s="418"/>
      <c r="S65" s="418"/>
      <c r="T65" s="418"/>
      <c r="U65" s="419"/>
      <c r="V65" s="367"/>
      <c r="W65" s="368"/>
      <c r="X65" s="369"/>
    </row>
    <row r="66" spans="2:36" ht="19.899999999999999" customHeight="1">
      <c r="B66" s="352"/>
      <c r="C66" s="402"/>
      <c r="D66" s="406"/>
      <c r="E66" s="406"/>
      <c r="F66" s="406"/>
      <c r="G66" s="406"/>
      <c r="H66" s="406"/>
      <c r="I66" s="406"/>
      <c r="J66" s="406"/>
      <c r="K66" s="420"/>
      <c r="L66" s="421"/>
      <c r="M66" s="421"/>
      <c r="N66" s="421"/>
      <c r="O66" s="421"/>
      <c r="P66" s="421"/>
      <c r="Q66" s="421"/>
      <c r="R66" s="421"/>
      <c r="S66" s="421"/>
      <c r="T66" s="421"/>
      <c r="U66" s="422"/>
      <c r="V66" s="381"/>
      <c r="W66" s="382"/>
      <c r="X66" s="383"/>
    </row>
    <row r="67" spans="2:36" ht="19.899999999999999" customHeight="1">
      <c r="B67" s="352"/>
      <c r="C67" s="402"/>
      <c r="D67" s="406"/>
      <c r="E67" s="406"/>
      <c r="F67" s="406"/>
      <c r="G67" s="406"/>
      <c r="H67" s="406"/>
      <c r="I67" s="406"/>
      <c r="J67" s="406"/>
      <c r="K67" s="358" t="s">
        <v>138</v>
      </c>
      <c r="L67" s="359"/>
      <c r="M67" s="359"/>
      <c r="N67" s="359"/>
      <c r="O67" s="359"/>
      <c r="P67" s="359"/>
      <c r="Q67" s="359"/>
      <c r="R67" s="359"/>
      <c r="S67" s="359"/>
      <c r="T67" s="359"/>
      <c r="U67" s="360"/>
      <c r="V67" s="364" t="s">
        <v>172</v>
      </c>
      <c r="W67" s="365"/>
      <c r="X67" s="366"/>
      <c r="AA67" s="29"/>
    </row>
    <row r="68" spans="2:36" ht="19.899999999999999" customHeight="1">
      <c r="B68" s="352"/>
      <c r="C68" s="402"/>
      <c r="D68" s="406"/>
      <c r="E68" s="406"/>
      <c r="F68" s="406"/>
      <c r="G68" s="406"/>
      <c r="H68" s="406"/>
      <c r="I68" s="406"/>
      <c r="J68" s="406"/>
      <c r="K68" s="361"/>
      <c r="L68" s="362"/>
      <c r="M68" s="362"/>
      <c r="N68" s="362"/>
      <c r="O68" s="362"/>
      <c r="P68" s="362"/>
      <c r="Q68" s="362"/>
      <c r="R68" s="362"/>
      <c r="S68" s="362"/>
      <c r="T68" s="362"/>
      <c r="U68" s="363"/>
      <c r="V68" s="367"/>
      <c r="W68" s="368"/>
      <c r="X68" s="369"/>
    </row>
    <row r="69" spans="2:36" ht="19.899999999999999" customHeight="1">
      <c r="B69" s="352"/>
      <c r="C69" s="402"/>
      <c r="D69" s="406"/>
      <c r="E69" s="406"/>
      <c r="F69" s="406"/>
      <c r="G69" s="406"/>
      <c r="H69" s="406"/>
      <c r="I69" s="406"/>
      <c r="J69" s="406"/>
      <c r="K69" s="399"/>
      <c r="L69" s="400"/>
      <c r="M69" s="400"/>
      <c r="N69" s="400"/>
      <c r="O69" s="400"/>
      <c r="P69" s="400"/>
      <c r="Q69" s="400"/>
      <c r="R69" s="400"/>
      <c r="S69" s="400"/>
      <c r="T69" s="400"/>
      <c r="U69" s="401"/>
      <c r="V69" s="381"/>
      <c r="W69" s="382"/>
      <c r="X69" s="383"/>
    </row>
    <row r="70" spans="2:36" ht="52.5" customHeight="1">
      <c r="B70" s="352"/>
      <c r="C70" s="402"/>
      <c r="D70" s="406"/>
      <c r="E70" s="406"/>
      <c r="F70" s="406"/>
      <c r="G70" s="406"/>
      <c r="H70" s="406"/>
      <c r="I70" s="406"/>
      <c r="J70" s="406"/>
      <c r="K70" s="396" t="s">
        <v>1150</v>
      </c>
      <c r="L70" s="397"/>
      <c r="M70" s="397"/>
      <c r="N70" s="397"/>
      <c r="O70" s="397"/>
      <c r="P70" s="397"/>
      <c r="Q70" s="397"/>
      <c r="R70" s="397"/>
      <c r="S70" s="397"/>
      <c r="T70" s="397"/>
      <c r="U70" s="398"/>
      <c r="V70" s="390" t="s">
        <v>24</v>
      </c>
      <c r="W70" s="391"/>
      <c r="X70" s="392"/>
    </row>
    <row r="71" spans="2:36" ht="19.5" customHeight="1">
      <c r="B71" s="352"/>
      <c r="C71" s="402"/>
      <c r="D71" s="406"/>
      <c r="E71" s="406"/>
      <c r="F71" s="406"/>
      <c r="G71" s="406"/>
      <c r="H71" s="406"/>
      <c r="I71" s="406"/>
      <c r="J71" s="406"/>
      <c r="K71" s="358" t="s">
        <v>133</v>
      </c>
      <c r="L71" s="359"/>
      <c r="M71" s="359"/>
      <c r="N71" s="359"/>
      <c r="O71" s="359"/>
      <c r="P71" s="359"/>
      <c r="Q71" s="359"/>
      <c r="R71" s="359"/>
      <c r="S71" s="359"/>
      <c r="T71" s="359"/>
      <c r="U71" s="360"/>
      <c r="V71" s="364" t="s">
        <v>24</v>
      </c>
      <c r="W71" s="365"/>
      <c r="X71" s="366"/>
      <c r="AJ71" s="24"/>
    </row>
    <row r="72" spans="2:36" ht="19.149999999999999" customHeight="1">
      <c r="B72" s="352"/>
      <c r="C72" s="402"/>
      <c r="D72" s="406"/>
      <c r="E72" s="406"/>
      <c r="F72" s="406"/>
      <c r="G72" s="406"/>
      <c r="H72" s="406"/>
      <c r="I72" s="406"/>
      <c r="J72" s="406"/>
      <c r="K72" s="361"/>
      <c r="L72" s="362"/>
      <c r="M72" s="362"/>
      <c r="N72" s="362"/>
      <c r="O72" s="362"/>
      <c r="P72" s="362"/>
      <c r="Q72" s="362"/>
      <c r="R72" s="362"/>
      <c r="S72" s="362"/>
      <c r="T72" s="362"/>
      <c r="U72" s="363"/>
      <c r="V72" s="367"/>
      <c r="W72" s="368"/>
      <c r="X72" s="369"/>
    </row>
    <row r="73" spans="2:36" ht="19.5" customHeight="1">
      <c r="B73" s="352"/>
      <c r="C73" s="402"/>
      <c r="D73" s="406"/>
      <c r="E73" s="406"/>
      <c r="F73" s="406"/>
      <c r="G73" s="406"/>
      <c r="H73" s="406"/>
      <c r="I73" s="406"/>
      <c r="J73" s="406"/>
      <c r="K73" s="399"/>
      <c r="L73" s="400"/>
      <c r="M73" s="400"/>
      <c r="N73" s="400"/>
      <c r="O73" s="400"/>
      <c r="P73" s="400"/>
      <c r="Q73" s="400"/>
      <c r="R73" s="400"/>
      <c r="S73" s="400"/>
      <c r="T73" s="400"/>
      <c r="U73" s="401"/>
      <c r="V73" s="381"/>
      <c r="W73" s="382"/>
      <c r="X73" s="383"/>
    </row>
    <row r="74" spans="2:36" ht="19.899999999999999" customHeight="1">
      <c r="B74" s="352"/>
      <c r="C74" s="402" t="s">
        <v>1019</v>
      </c>
      <c r="D74" s="385"/>
      <c r="E74" s="385"/>
      <c r="F74" s="385"/>
      <c r="G74" s="385"/>
      <c r="H74" s="385"/>
      <c r="I74" s="385"/>
      <c r="J74" s="385"/>
      <c r="K74" s="358" t="s">
        <v>1020</v>
      </c>
      <c r="L74" s="359"/>
      <c r="M74" s="359"/>
      <c r="N74" s="359"/>
      <c r="O74" s="359"/>
      <c r="P74" s="359"/>
      <c r="Q74" s="359"/>
      <c r="R74" s="359"/>
      <c r="S74" s="359"/>
      <c r="T74" s="359"/>
      <c r="U74" s="360"/>
      <c r="V74" s="364" t="s">
        <v>24</v>
      </c>
      <c r="W74" s="365"/>
      <c r="X74" s="366"/>
    </row>
    <row r="75" spans="2:36" ht="19.899999999999999" customHeight="1">
      <c r="B75" s="352"/>
      <c r="C75" s="384"/>
      <c r="D75" s="385"/>
      <c r="E75" s="385"/>
      <c r="F75" s="385"/>
      <c r="G75" s="385"/>
      <c r="H75" s="385"/>
      <c r="I75" s="385"/>
      <c r="J75" s="385"/>
      <c r="K75" s="361"/>
      <c r="L75" s="362"/>
      <c r="M75" s="362"/>
      <c r="N75" s="362"/>
      <c r="O75" s="362"/>
      <c r="P75" s="362"/>
      <c r="Q75" s="362"/>
      <c r="R75" s="362"/>
      <c r="S75" s="362"/>
      <c r="T75" s="362"/>
      <c r="U75" s="363"/>
      <c r="V75" s="367"/>
      <c r="W75" s="368"/>
      <c r="X75" s="369"/>
    </row>
    <row r="76" spans="2:36" ht="19.899999999999999" customHeight="1">
      <c r="B76" s="352"/>
      <c r="C76" s="384"/>
      <c r="D76" s="385"/>
      <c r="E76" s="385"/>
      <c r="F76" s="385"/>
      <c r="G76" s="385"/>
      <c r="H76" s="385"/>
      <c r="I76" s="385"/>
      <c r="J76" s="385"/>
      <c r="K76" s="399"/>
      <c r="L76" s="400"/>
      <c r="M76" s="400"/>
      <c r="N76" s="400"/>
      <c r="O76" s="400"/>
      <c r="P76" s="400"/>
      <c r="Q76" s="400"/>
      <c r="R76" s="400"/>
      <c r="S76" s="400"/>
      <c r="T76" s="400"/>
      <c r="U76" s="401"/>
      <c r="V76" s="367"/>
      <c r="W76" s="368"/>
      <c r="X76" s="369"/>
    </row>
    <row r="77" spans="2:36" ht="19.899999999999999" customHeight="1">
      <c r="B77" s="352"/>
      <c r="C77" s="384" t="s">
        <v>1021</v>
      </c>
      <c r="D77" s="385"/>
      <c r="E77" s="385"/>
      <c r="F77" s="385"/>
      <c r="G77" s="385"/>
      <c r="H77" s="385"/>
      <c r="I77" s="385"/>
      <c r="J77" s="385"/>
      <c r="K77" s="386" t="s">
        <v>134</v>
      </c>
      <c r="L77" s="373"/>
      <c r="M77" s="373"/>
      <c r="N77" s="373"/>
      <c r="O77" s="373"/>
      <c r="P77" s="373"/>
      <c r="Q77" s="373"/>
      <c r="R77" s="373"/>
      <c r="S77" s="373"/>
      <c r="T77" s="373"/>
      <c r="U77" s="373"/>
      <c r="V77" s="373"/>
      <c r="W77" s="373"/>
      <c r="X77" s="374"/>
    </row>
    <row r="78" spans="2:36" ht="19.899999999999999" customHeight="1">
      <c r="B78" s="352"/>
      <c r="C78" s="384"/>
      <c r="D78" s="385"/>
      <c r="E78" s="385"/>
      <c r="F78" s="385"/>
      <c r="G78" s="385"/>
      <c r="H78" s="385"/>
      <c r="I78" s="385"/>
      <c r="J78" s="385"/>
      <c r="K78" s="387"/>
      <c r="L78" s="376"/>
      <c r="M78" s="376"/>
      <c r="N78" s="376"/>
      <c r="O78" s="376"/>
      <c r="P78" s="376"/>
      <c r="Q78" s="376"/>
      <c r="R78" s="376"/>
      <c r="S78" s="376"/>
      <c r="T78" s="376"/>
      <c r="U78" s="376"/>
      <c r="V78" s="376"/>
      <c r="W78" s="376"/>
      <c r="X78" s="377"/>
    </row>
    <row r="79" spans="2:36" ht="19.899999999999999" customHeight="1">
      <c r="B79" s="352"/>
      <c r="C79" s="384"/>
      <c r="D79" s="385"/>
      <c r="E79" s="385"/>
      <c r="F79" s="385"/>
      <c r="G79" s="385"/>
      <c r="H79" s="385"/>
      <c r="I79" s="385"/>
      <c r="J79" s="385"/>
      <c r="K79" s="378"/>
      <c r="L79" s="379"/>
      <c r="M79" s="379"/>
      <c r="N79" s="379"/>
      <c r="O79" s="379"/>
      <c r="P79" s="379"/>
      <c r="Q79" s="379"/>
      <c r="R79" s="379"/>
      <c r="S79" s="379"/>
      <c r="T79" s="379"/>
      <c r="U79" s="379"/>
      <c r="V79" s="379"/>
      <c r="W79" s="379"/>
      <c r="X79" s="380"/>
    </row>
    <row r="80" spans="2:36" ht="66.599999999999994" customHeight="1">
      <c r="B80" s="352"/>
      <c r="C80" s="384" t="s">
        <v>254</v>
      </c>
      <c r="D80" s="385"/>
      <c r="E80" s="385"/>
      <c r="F80" s="385"/>
      <c r="G80" s="385"/>
      <c r="H80" s="385"/>
      <c r="I80" s="385"/>
      <c r="J80" s="385"/>
      <c r="K80" s="388" t="s">
        <v>253</v>
      </c>
      <c r="L80" s="389"/>
      <c r="M80" s="389"/>
      <c r="N80" s="389"/>
      <c r="O80" s="389"/>
      <c r="P80" s="389"/>
      <c r="Q80" s="389"/>
      <c r="R80" s="389"/>
      <c r="S80" s="389"/>
      <c r="T80" s="389"/>
      <c r="U80" s="389"/>
      <c r="V80" s="390" t="s">
        <v>24</v>
      </c>
      <c r="W80" s="391"/>
      <c r="X80" s="392"/>
    </row>
    <row r="81" spans="2:27" ht="19.899999999999999" customHeight="1">
      <c r="B81" s="352"/>
      <c r="C81" s="393" t="s">
        <v>116</v>
      </c>
      <c r="D81" s="394"/>
      <c r="E81" s="394"/>
      <c r="F81" s="394"/>
      <c r="G81" s="394"/>
      <c r="H81" s="394"/>
      <c r="I81" s="394"/>
      <c r="J81" s="394"/>
      <c r="K81" s="395" t="s">
        <v>137</v>
      </c>
      <c r="L81" s="373"/>
      <c r="M81" s="373"/>
      <c r="N81" s="373"/>
      <c r="O81" s="373"/>
      <c r="P81" s="373"/>
      <c r="Q81" s="373"/>
      <c r="R81" s="373"/>
      <c r="S81" s="373"/>
      <c r="T81" s="373"/>
      <c r="U81" s="374"/>
      <c r="V81" s="364" t="s">
        <v>24</v>
      </c>
      <c r="W81" s="365"/>
      <c r="X81" s="366"/>
    </row>
    <row r="82" spans="2:27" ht="19.899999999999999" customHeight="1">
      <c r="B82" s="352"/>
      <c r="C82" s="393"/>
      <c r="D82" s="394"/>
      <c r="E82" s="394"/>
      <c r="F82" s="394"/>
      <c r="G82" s="394"/>
      <c r="H82" s="394"/>
      <c r="I82" s="394"/>
      <c r="J82" s="394"/>
      <c r="K82" s="375"/>
      <c r="L82" s="376"/>
      <c r="M82" s="376"/>
      <c r="N82" s="376"/>
      <c r="O82" s="376"/>
      <c r="P82" s="376"/>
      <c r="Q82" s="376"/>
      <c r="R82" s="376"/>
      <c r="S82" s="376"/>
      <c r="T82" s="376"/>
      <c r="U82" s="377"/>
      <c r="V82" s="367"/>
      <c r="W82" s="368"/>
      <c r="X82" s="369"/>
    </row>
    <row r="83" spans="2:27" ht="19.899999999999999" customHeight="1" thickBot="1">
      <c r="B83" s="353"/>
      <c r="C83" s="393"/>
      <c r="D83" s="394"/>
      <c r="E83" s="394"/>
      <c r="F83" s="394"/>
      <c r="G83" s="394"/>
      <c r="H83" s="394"/>
      <c r="I83" s="394"/>
      <c r="J83" s="394"/>
      <c r="K83" s="378"/>
      <c r="L83" s="379"/>
      <c r="M83" s="379"/>
      <c r="N83" s="379"/>
      <c r="O83" s="379"/>
      <c r="P83" s="379"/>
      <c r="Q83" s="379"/>
      <c r="R83" s="379"/>
      <c r="S83" s="379"/>
      <c r="T83" s="379"/>
      <c r="U83" s="380"/>
      <c r="V83" s="367"/>
      <c r="W83" s="368"/>
      <c r="X83" s="369"/>
    </row>
    <row r="84" spans="2:27" ht="25.15" customHeight="1" thickTop="1">
      <c r="B84" s="355" t="s">
        <v>1030</v>
      </c>
      <c r="C84" s="356"/>
      <c r="D84" s="356"/>
      <c r="E84" s="356"/>
      <c r="F84" s="356"/>
      <c r="G84" s="356"/>
      <c r="H84" s="356"/>
      <c r="I84" s="356"/>
      <c r="J84" s="357"/>
      <c r="K84" s="358" t="s">
        <v>135</v>
      </c>
      <c r="L84" s="359"/>
      <c r="M84" s="359"/>
      <c r="N84" s="359"/>
      <c r="O84" s="359"/>
      <c r="P84" s="359"/>
      <c r="Q84" s="359"/>
      <c r="R84" s="359"/>
      <c r="S84" s="359"/>
      <c r="T84" s="359"/>
      <c r="U84" s="360"/>
      <c r="V84" s="364" t="s">
        <v>24</v>
      </c>
      <c r="W84" s="365"/>
      <c r="X84" s="366"/>
    </row>
    <row r="85" spans="2:27" ht="25.15" customHeight="1">
      <c r="B85" s="355"/>
      <c r="C85" s="356"/>
      <c r="D85" s="356"/>
      <c r="E85" s="356"/>
      <c r="F85" s="356"/>
      <c r="G85" s="356"/>
      <c r="H85" s="356"/>
      <c r="I85" s="356"/>
      <c r="J85" s="357"/>
      <c r="K85" s="361"/>
      <c r="L85" s="362"/>
      <c r="M85" s="362"/>
      <c r="N85" s="362"/>
      <c r="O85" s="362"/>
      <c r="P85" s="362"/>
      <c r="Q85" s="362"/>
      <c r="R85" s="362"/>
      <c r="S85" s="362"/>
      <c r="T85" s="362"/>
      <c r="U85" s="363"/>
      <c r="V85" s="367"/>
      <c r="W85" s="368"/>
      <c r="X85" s="369"/>
    </row>
    <row r="86" spans="2:27" ht="25.15" customHeight="1">
      <c r="B86" s="355"/>
      <c r="C86" s="356"/>
      <c r="D86" s="356"/>
      <c r="E86" s="356"/>
      <c r="F86" s="356"/>
      <c r="G86" s="356"/>
      <c r="H86" s="356"/>
      <c r="I86" s="356"/>
      <c r="J86" s="357"/>
      <c r="K86" s="361"/>
      <c r="L86" s="362"/>
      <c r="M86" s="362"/>
      <c r="N86" s="362"/>
      <c r="O86" s="362"/>
      <c r="P86" s="362"/>
      <c r="Q86" s="362"/>
      <c r="R86" s="362"/>
      <c r="S86" s="362"/>
      <c r="T86" s="362"/>
      <c r="U86" s="363"/>
      <c r="V86" s="367"/>
      <c r="W86" s="368"/>
      <c r="X86" s="369"/>
    </row>
    <row r="87" spans="2:27" ht="19.899999999999999" customHeight="1">
      <c r="B87" s="370" t="s">
        <v>1031</v>
      </c>
      <c r="C87" s="371"/>
      <c r="D87" s="371"/>
      <c r="E87" s="371"/>
      <c r="F87" s="371"/>
      <c r="G87" s="371"/>
      <c r="H87" s="371"/>
      <c r="I87" s="371"/>
      <c r="J87" s="372"/>
      <c r="K87" s="358" t="s">
        <v>136</v>
      </c>
      <c r="L87" s="373"/>
      <c r="M87" s="373"/>
      <c r="N87" s="373"/>
      <c r="O87" s="373"/>
      <c r="P87" s="373"/>
      <c r="Q87" s="373"/>
      <c r="R87" s="373"/>
      <c r="S87" s="373"/>
      <c r="T87" s="373"/>
      <c r="U87" s="374"/>
      <c r="V87" s="364" t="s">
        <v>24</v>
      </c>
      <c r="W87" s="365"/>
      <c r="X87" s="366"/>
    </row>
    <row r="88" spans="2:27" ht="19.899999999999999" customHeight="1">
      <c r="B88" s="370"/>
      <c r="C88" s="371"/>
      <c r="D88" s="371"/>
      <c r="E88" s="371"/>
      <c r="F88" s="371"/>
      <c r="G88" s="371"/>
      <c r="H88" s="371"/>
      <c r="I88" s="371"/>
      <c r="J88" s="372"/>
      <c r="K88" s="375"/>
      <c r="L88" s="376"/>
      <c r="M88" s="376"/>
      <c r="N88" s="376"/>
      <c r="O88" s="376"/>
      <c r="P88" s="376"/>
      <c r="Q88" s="376"/>
      <c r="R88" s="376"/>
      <c r="S88" s="376"/>
      <c r="T88" s="376"/>
      <c r="U88" s="377"/>
      <c r="V88" s="367"/>
      <c r="W88" s="368"/>
      <c r="X88" s="369"/>
    </row>
    <row r="89" spans="2:27" ht="19.899999999999999" customHeight="1">
      <c r="B89" s="370"/>
      <c r="C89" s="371"/>
      <c r="D89" s="371"/>
      <c r="E89" s="371"/>
      <c r="F89" s="371"/>
      <c r="G89" s="371"/>
      <c r="H89" s="371"/>
      <c r="I89" s="371"/>
      <c r="J89" s="372"/>
      <c r="K89" s="378"/>
      <c r="L89" s="379"/>
      <c r="M89" s="379"/>
      <c r="N89" s="379"/>
      <c r="O89" s="379"/>
      <c r="P89" s="379"/>
      <c r="Q89" s="379"/>
      <c r="R89" s="379"/>
      <c r="S89" s="379"/>
      <c r="T89" s="379"/>
      <c r="U89" s="380"/>
      <c r="V89" s="381"/>
      <c r="W89" s="382"/>
      <c r="X89" s="383"/>
    </row>
    <row r="90" spans="2:27" ht="18.600000000000001" customHeight="1"/>
    <row r="91" spans="2:27" ht="65.45" customHeight="1">
      <c r="B91" s="350" t="s">
        <v>1032</v>
      </c>
      <c r="C91" s="350"/>
      <c r="D91" s="350"/>
      <c r="E91" s="350"/>
      <c r="F91" s="350"/>
      <c r="G91" s="350"/>
      <c r="H91" s="350"/>
      <c r="I91" s="350"/>
      <c r="J91" s="350"/>
      <c r="K91" s="350"/>
      <c r="L91" s="350"/>
      <c r="M91" s="350"/>
      <c r="N91" s="350"/>
      <c r="O91" s="350"/>
      <c r="P91" s="350"/>
      <c r="Q91" s="350"/>
      <c r="R91" s="350"/>
      <c r="S91" s="350"/>
      <c r="T91" s="350"/>
      <c r="U91" s="350"/>
      <c r="V91" s="350"/>
      <c r="W91" s="350"/>
      <c r="X91" s="350"/>
      <c r="Y91" s="350"/>
      <c r="Z91" s="350"/>
      <c r="AA91" s="350"/>
    </row>
    <row r="92" spans="2:27" ht="65.45" customHeight="1">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row>
  </sheetData>
  <sheetProtection algorithmName="SHA-512" hashValue="NjczksBShSu/8F/XFGXCpkiPGDKgnaLYrhbP3dwFCYBD5TfpGqt8594+V+Oz5NkY7WIGb6ZApky0C9Hu3Qoj6g==" saltValue="vdJio5uJf76/CjxzyRnIqw==" spinCount="100000" sheet="1" formatCells="0" selectLockedCells="1"/>
  <mergeCells count="77">
    <mergeCell ref="D10:AA11"/>
    <mergeCell ref="P2:AA5"/>
    <mergeCell ref="D3:L5"/>
    <mergeCell ref="K7:M8"/>
    <mergeCell ref="N7:T8"/>
    <mergeCell ref="U7:AA8"/>
    <mergeCell ref="B14:AA15"/>
    <mergeCell ref="B17:J18"/>
    <mergeCell ref="K17:U18"/>
    <mergeCell ref="V17:X18"/>
    <mergeCell ref="D19:J21"/>
    <mergeCell ref="K19:U21"/>
    <mergeCell ref="V19:X21"/>
    <mergeCell ref="K22:U24"/>
    <mergeCell ref="V22:X24"/>
    <mergeCell ref="K25:U27"/>
    <mergeCell ref="V25:X27"/>
    <mergeCell ref="D28:J30"/>
    <mergeCell ref="K28:U30"/>
    <mergeCell ref="V28:X30"/>
    <mergeCell ref="D22:J27"/>
    <mergeCell ref="D42:J45"/>
    <mergeCell ref="K42:U45"/>
    <mergeCell ref="V42:X45"/>
    <mergeCell ref="D31:J33"/>
    <mergeCell ref="K31:U33"/>
    <mergeCell ref="V31:X33"/>
    <mergeCell ref="D34:J39"/>
    <mergeCell ref="K34:U36"/>
    <mergeCell ref="V34:X36"/>
    <mergeCell ref="K37:U39"/>
    <mergeCell ref="V37:X39"/>
    <mergeCell ref="D40:J41"/>
    <mergeCell ref="K40:U41"/>
    <mergeCell ref="V40:X41"/>
    <mergeCell ref="D46:J54"/>
    <mergeCell ref="K46:U48"/>
    <mergeCell ref="V46:X48"/>
    <mergeCell ref="K49:U51"/>
    <mergeCell ref="V49:X51"/>
    <mergeCell ref="K52:U54"/>
    <mergeCell ref="V52:X54"/>
    <mergeCell ref="C74:J76"/>
    <mergeCell ref="K74:U76"/>
    <mergeCell ref="V74:X76"/>
    <mergeCell ref="C55:J55"/>
    <mergeCell ref="K55:X55"/>
    <mergeCell ref="C56:J73"/>
    <mergeCell ref="K56:U60"/>
    <mergeCell ref="V56:X60"/>
    <mergeCell ref="K61:U63"/>
    <mergeCell ref="V61:X63"/>
    <mergeCell ref="K64:U66"/>
    <mergeCell ref="V64:X66"/>
    <mergeCell ref="K67:U69"/>
    <mergeCell ref="V81:X83"/>
    <mergeCell ref="V67:X69"/>
    <mergeCell ref="K70:U70"/>
    <mergeCell ref="V70:X70"/>
    <mergeCell ref="K71:U73"/>
    <mergeCell ref="V71:X73"/>
    <mergeCell ref="B91:AA92"/>
    <mergeCell ref="B19:B83"/>
    <mergeCell ref="C19:C54"/>
    <mergeCell ref="B84:J86"/>
    <mergeCell ref="K84:U86"/>
    <mergeCell ref="V84:X86"/>
    <mergeCell ref="B87:J89"/>
    <mergeCell ref="K87:U89"/>
    <mergeCell ref="V87:X89"/>
    <mergeCell ref="C77:J79"/>
    <mergeCell ref="K77:X79"/>
    <mergeCell ref="C80:J80"/>
    <mergeCell ref="K80:U80"/>
    <mergeCell ref="V80:X80"/>
    <mergeCell ref="C81:J83"/>
    <mergeCell ref="K81:U83"/>
  </mergeCells>
  <phoneticPr fontId="1"/>
  <dataValidations count="1">
    <dataValidation type="list" allowBlank="1" showInputMessage="1" showErrorMessage="1" sqref="V31 V34 V28 V37 V81:X89 V56:V76 W56:X69 W71:X76 V80 V40 V42:X54 V19:X27" xr:uid="{123289E3-98CB-46CF-B14A-45457384E396}">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tabColor rgb="FFFF0000"/>
    <pageSetUpPr fitToPage="1"/>
  </sheetPr>
  <dimension ref="A1:CC272"/>
  <sheetViews>
    <sheetView showGridLines="0" tabSelected="1" view="pageBreakPreview" topLeftCell="B1" zoomScale="85" zoomScaleNormal="100" zoomScaleSheetLayoutView="85" workbookViewId="0">
      <selection activeCell="AI3" sqref="AI3:AL3"/>
    </sheetView>
  </sheetViews>
  <sheetFormatPr defaultColWidth="1.875" defaultRowHeight="12.75" customHeight="1"/>
  <cols>
    <col min="1" max="2" width="1.875" style="159"/>
    <col min="3" max="4" width="2" style="159" customWidth="1"/>
    <col min="5" max="48" width="2.125" style="159" customWidth="1"/>
    <col min="49" max="49" width="10.5" style="159" customWidth="1"/>
    <col min="50" max="51" width="7.875" style="159" customWidth="1"/>
    <col min="52" max="52" width="1.5" style="159" customWidth="1"/>
    <col min="53" max="53" width="1.625" style="159" customWidth="1"/>
    <col min="54" max="54" width="10.625" style="159" customWidth="1"/>
    <col min="55" max="55" width="8.5" style="159" customWidth="1"/>
    <col min="56" max="56" width="1.875" style="159" customWidth="1"/>
    <col min="57" max="60" width="1.875" style="159"/>
    <col min="61" max="63" width="1.875" style="159" customWidth="1"/>
    <col min="64" max="16384" width="1.875" style="159"/>
  </cols>
  <sheetData>
    <row r="1" spans="3:54" ht="7.15" customHeight="1"/>
    <row r="2" spans="3:54" ht="39" customHeight="1">
      <c r="C2" s="511" t="s">
        <v>1158</v>
      </c>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BB2" s="159">
        <f>IF(J11="",0,BB3)</f>
        <v>0</v>
      </c>
    </row>
    <row r="3" spans="3:54" ht="22.7" customHeight="1">
      <c r="C3" s="160"/>
      <c r="D3" s="513"/>
      <c r="E3" s="513"/>
      <c r="F3" s="513"/>
      <c r="G3" s="513"/>
      <c r="H3" s="513"/>
      <c r="I3" s="513"/>
      <c r="J3" s="513"/>
      <c r="K3" s="513"/>
      <c r="L3" s="513"/>
      <c r="M3" s="513"/>
      <c r="N3" s="513"/>
      <c r="O3" s="513"/>
      <c r="P3" s="514"/>
      <c r="Q3" s="514"/>
      <c r="R3" s="160"/>
      <c r="S3" s="160"/>
      <c r="T3" s="160"/>
      <c r="U3" s="160"/>
      <c r="V3" s="160"/>
      <c r="W3" s="160"/>
      <c r="X3" s="160"/>
      <c r="Y3" s="160"/>
      <c r="Z3" s="160"/>
      <c r="AA3" s="515" t="s">
        <v>22</v>
      </c>
      <c r="AB3" s="515"/>
      <c r="AC3" s="515"/>
      <c r="AD3" s="515"/>
      <c r="AE3" s="516" t="s">
        <v>153</v>
      </c>
      <c r="AF3" s="516"/>
      <c r="AG3" s="516"/>
      <c r="AH3" s="516"/>
      <c r="AI3" s="517"/>
      <c r="AJ3" s="517"/>
      <c r="AK3" s="517"/>
      <c r="AL3" s="517"/>
      <c r="AM3" s="515" t="s">
        <v>59</v>
      </c>
      <c r="AN3" s="515"/>
      <c r="AO3" s="518"/>
      <c r="AP3" s="518"/>
      <c r="AQ3" s="515" t="s">
        <v>60</v>
      </c>
      <c r="AR3" s="515"/>
      <c r="AS3" s="518"/>
      <c r="AT3" s="518"/>
      <c r="AU3" s="515" t="s">
        <v>61</v>
      </c>
      <c r="AV3" s="515"/>
      <c r="BB3" s="161">
        <f>SUM(AY5,AY7,AY169,AY218)</f>
        <v>1</v>
      </c>
    </row>
    <row r="4" spans="3:54" ht="42" customHeight="1" thickBot="1">
      <c r="C4" s="519" t="s">
        <v>66</v>
      </c>
      <c r="D4" s="519"/>
      <c r="E4" s="519"/>
      <c r="F4" s="519"/>
      <c r="G4" s="519"/>
      <c r="H4" s="519"/>
      <c r="I4" s="519"/>
      <c r="J4" s="519"/>
      <c r="K4" s="519"/>
      <c r="L4" s="519"/>
      <c r="M4" s="529"/>
      <c r="N4" s="529"/>
      <c r="O4" s="529"/>
      <c r="P4" s="519"/>
      <c r="Q4" s="519"/>
      <c r="R4" s="519"/>
      <c r="S4" s="519"/>
      <c r="T4" s="519"/>
      <c r="U4" s="519"/>
      <c r="V4" s="519"/>
      <c r="W4" s="519"/>
      <c r="X4" s="519"/>
      <c r="Y4" s="519"/>
      <c r="Z4" s="519"/>
      <c r="AA4" s="519"/>
      <c r="AB4" s="519"/>
      <c r="AC4" s="519"/>
      <c r="AD4" s="519"/>
      <c r="AE4" s="519"/>
      <c r="AF4" s="529"/>
      <c r="AG4" s="529"/>
      <c r="AH4" s="529"/>
      <c r="AI4" s="519"/>
      <c r="AJ4" s="519"/>
      <c r="AK4" s="519"/>
      <c r="AL4" s="519"/>
      <c r="AM4" s="519"/>
      <c r="AN4" s="519"/>
      <c r="AO4" s="519"/>
      <c r="AP4" s="519"/>
      <c r="AQ4" s="519"/>
      <c r="AR4" s="519"/>
      <c r="AS4" s="519"/>
      <c r="AT4" s="519"/>
      <c r="AU4" s="519"/>
      <c r="AV4" s="519"/>
    </row>
    <row r="5" spans="3:54" ht="19.899999999999999" customHeight="1" thickBot="1">
      <c r="C5" s="521" t="s">
        <v>45</v>
      </c>
      <c r="D5" s="521"/>
      <c r="E5" s="521"/>
      <c r="F5" s="521"/>
      <c r="G5" s="521"/>
      <c r="H5" s="521"/>
      <c r="I5" s="521"/>
      <c r="J5" s="521"/>
      <c r="K5" s="521"/>
      <c r="L5" s="522"/>
      <c r="M5" s="523"/>
      <c r="N5" s="524"/>
      <c r="O5" s="525"/>
      <c r="P5" s="526" t="s">
        <v>23</v>
      </c>
      <c r="Q5" s="526"/>
      <c r="R5" s="526"/>
      <c r="S5" s="526"/>
      <c r="T5" s="526"/>
      <c r="U5" s="526"/>
      <c r="V5" s="526"/>
      <c r="W5" s="526"/>
      <c r="X5" s="526"/>
      <c r="Y5" s="526"/>
      <c r="Z5" s="526"/>
      <c r="AA5" s="526"/>
      <c r="AB5" s="526"/>
      <c r="AC5" s="526"/>
      <c r="AD5" s="526"/>
      <c r="AE5" s="527"/>
      <c r="AF5" s="523"/>
      <c r="AG5" s="524"/>
      <c r="AH5" s="525"/>
      <c r="AI5" s="526" t="s">
        <v>14</v>
      </c>
      <c r="AJ5" s="526"/>
      <c r="AK5" s="526"/>
      <c r="AL5" s="526"/>
      <c r="AM5" s="526"/>
      <c r="AN5" s="526"/>
      <c r="AO5" s="526"/>
      <c r="AP5" s="526"/>
      <c r="AQ5" s="526"/>
      <c r="AR5" s="526"/>
      <c r="AS5" s="526"/>
      <c r="AT5" s="526"/>
      <c r="AU5" s="526"/>
      <c r="AV5" s="528"/>
      <c r="AW5" s="162" t="str">
        <f>+IF(OR(AX5=0,AX5=2),"要確認","")</f>
        <v>要確認</v>
      </c>
      <c r="AX5" s="161">
        <f>+COUNTIF(M5:AV5,"☑")</f>
        <v>0</v>
      </c>
      <c r="AY5" s="161">
        <f>IF(M5="☑",1,0)</f>
        <v>0</v>
      </c>
    </row>
    <row r="6" spans="3:54" ht="33" customHeight="1" thickBot="1">
      <c r="C6" s="519" t="s">
        <v>130</v>
      </c>
      <c r="D6" s="519"/>
      <c r="E6" s="519"/>
      <c r="F6" s="519"/>
      <c r="G6" s="519"/>
      <c r="H6" s="519"/>
      <c r="I6" s="519"/>
      <c r="J6" s="519"/>
      <c r="K6" s="519"/>
      <c r="L6" s="519"/>
      <c r="M6" s="520"/>
      <c r="N6" s="520"/>
      <c r="O6" s="520"/>
      <c r="P6" s="519"/>
      <c r="Q6" s="519"/>
      <c r="R6" s="519"/>
      <c r="S6" s="519"/>
      <c r="T6" s="519"/>
      <c r="U6" s="519"/>
      <c r="V6" s="519"/>
      <c r="W6" s="519"/>
      <c r="X6" s="519"/>
      <c r="Y6" s="519"/>
      <c r="Z6" s="519"/>
      <c r="AA6" s="519"/>
      <c r="AB6" s="519"/>
      <c r="AC6" s="519"/>
      <c r="AD6" s="519"/>
      <c r="AE6" s="519"/>
      <c r="AF6" s="520"/>
      <c r="AG6" s="520"/>
      <c r="AH6" s="520"/>
      <c r="AI6" s="519"/>
      <c r="AJ6" s="519"/>
      <c r="AK6" s="519"/>
      <c r="AL6" s="519"/>
      <c r="AM6" s="519"/>
      <c r="AN6" s="519"/>
      <c r="AO6" s="519"/>
      <c r="AP6" s="519"/>
      <c r="AQ6" s="519"/>
      <c r="AR6" s="519"/>
      <c r="AS6" s="519"/>
      <c r="AT6" s="519"/>
      <c r="AU6" s="519"/>
      <c r="AV6" s="519"/>
      <c r="AX6" s="163"/>
      <c r="AY6" s="163"/>
    </row>
    <row r="7" spans="3:54" ht="19.899999999999999" customHeight="1" thickBot="1">
      <c r="C7" s="521" t="s">
        <v>45</v>
      </c>
      <c r="D7" s="521"/>
      <c r="E7" s="521"/>
      <c r="F7" s="521"/>
      <c r="G7" s="521"/>
      <c r="H7" s="521"/>
      <c r="I7" s="521"/>
      <c r="J7" s="521"/>
      <c r="K7" s="521"/>
      <c r="L7" s="522"/>
      <c r="M7" s="523"/>
      <c r="N7" s="524"/>
      <c r="O7" s="525"/>
      <c r="P7" s="526" t="s">
        <v>23</v>
      </c>
      <c r="Q7" s="526"/>
      <c r="R7" s="526"/>
      <c r="S7" s="526"/>
      <c r="T7" s="526"/>
      <c r="U7" s="526"/>
      <c r="V7" s="526"/>
      <c r="W7" s="526"/>
      <c r="X7" s="526"/>
      <c r="Y7" s="526"/>
      <c r="Z7" s="526"/>
      <c r="AA7" s="526"/>
      <c r="AB7" s="526"/>
      <c r="AC7" s="526"/>
      <c r="AD7" s="526"/>
      <c r="AE7" s="527"/>
      <c r="AF7" s="523"/>
      <c r="AG7" s="524"/>
      <c r="AH7" s="525"/>
      <c r="AI7" s="526" t="s">
        <v>14</v>
      </c>
      <c r="AJ7" s="526"/>
      <c r="AK7" s="526"/>
      <c r="AL7" s="526"/>
      <c r="AM7" s="526"/>
      <c r="AN7" s="526"/>
      <c r="AO7" s="526"/>
      <c r="AP7" s="526"/>
      <c r="AQ7" s="526"/>
      <c r="AR7" s="526"/>
      <c r="AS7" s="526"/>
      <c r="AT7" s="526"/>
      <c r="AU7" s="526"/>
      <c r="AV7" s="528"/>
      <c r="AW7" s="162" t="str">
        <f>+IF(OR(AX7=0,AX7=2),"要確認","")</f>
        <v>要確認</v>
      </c>
      <c r="AX7" s="161">
        <f>+COUNTIF(M7:AV7,"☑")</f>
        <v>0</v>
      </c>
      <c r="AY7" s="161">
        <f>IF(M7="☑",1,0)</f>
        <v>0</v>
      </c>
    </row>
    <row r="8" spans="3:54" ht="24.95" customHeight="1" thickBot="1">
      <c r="C8" s="546" t="s">
        <v>43</v>
      </c>
      <c r="D8" s="546"/>
      <c r="E8" s="546"/>
      <c r="F8" s="546"/>
      <c r="G8" s="546"/>
      <c r="H8" s="546"/>
      <c r="I8" s="546"/>
      <c r="J8" s="546"/>
      <c r="K8" s="546"/>
      <c r="L8" s="546"/>
    </row>
    <row r="9" spans="3:54" ht="30.75" customHeight="1" thickBot="1">
      <c r="C9" s="547" t="s">
        <v>1064</v>
      </c>
      <c r="D9" s="548"/>
      <c r="E9" s="548"/>
      <c r="F9" s="548"/>
      <c r="G9" s="548"/>
      <c r="H9" s="548"/>
      <c r="I9" s="549"/>
      <c r="J9" s="550"/>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2"/>
      <c r="BB9" s="164" t="s">
        <v>205</v>
      </c>
    </row>
    <row r="10" spans="3:54" ht="15" customHeight="1">
      <c r="C10" s="553" t="s">
        <v>32</v>
      </c>
      <c r="D10" s="553"/>
      <c r="E10" s="553"/>
      <c r="F10" s="553"/>
      <c r="G10" s="553"/>
      <c r="H10" s="553"/>
      <c r="I10" s="553"/>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BB10" s="164" t="s">
        <v>206</v>
      </c>
    </row>
    <row r="11" spans="3:54" ht="29.25" customHeight="1">
      <c r="C11" s="555" t="s">
        <v>1065</v>
      </c>
      <c r="D11" s="556"/>
      <c r="E11" s="556"/>
      <c r="F11" s="556"/>
      <c r="G11" s="556"/>
      <c r="H11" s="556"/>
      <c r="I11" s="556"/>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165" t="s">
        <v>146</v>
      </c>
      <c r="BB11" s="164" t="s">
        <v>207</v>
      </c>
    </row>
    <row r="12" spans="3:54" ht="37.5" customHeight="1">
      <c r="C12" s="572" t="s">
        <v>1066</v>
      </c>
      <c r="D12" s="568"/>
      <c r="E12" s="568"/>
      <c r="F12" s="568"/>
      <c r="G12" s="568"/>
      <c r="H12" s="568"/>
      <c r="I12" s="573"/>
      <c r="J12" s="574"/>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6"/>
      <c r="AW12" s="166">
        <f>+LEN(J12)</f>
        <v>0</v>
      </c>
      <c r="BB12" s="164" t="s">
        <v>208</v>
      </c>
    </row>
    <row r="13" spans="3:54" ht="25.15" customHeight="1">
      <c r="C13" s="541" t="s">
        <v>73</v>
      </c>
      <c r="D13" s="568"/>
      <c r="E13" s="568"/>
      <c r="F13" s="568"/>
      <c r="G13" s="568"/>
      <c r="H13" s="568"/>
      <c r="I13" s="573"/>
      <c r="J13" s="577"/>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9"/>
      <c r="AW13" s="530" t="str">
        <f>+IF(AW12&gt;13,"設定文字数を超過しています","")</f>
        <v/>
      </c>
      <c r="BB13" s="164" t="s">
        <v>209</v>
      </c>
    </row>
    <row r="14" spans="3:54" ht="21.95" customHeight="1">
      <c r="C14" s="531" t="s">
        <v>56</v>
      </c>
      <c r="D14" s="532"/>
      <c r="E14" s="532"/>
      <c r="F14" s="532"/>
      <c r="G14" s="532"/>
      <c r="H14" s="532"/>
      <c r="I14" s="533"/>
      <c r="J14" s="540" t="s">
        <v>44</v>
      </c>
      <c r="K14" s="540"/>
      <c r="L14" s="540"/>
      <c r="M14" s="541"/>
      <c r="N14" s="542" t="s">
        <v>13</v>
      </c>
      <c r="O14" s="543"/>
      <c r="P14" s="544"/>
      <c r="Q14" s="545"/>
      <c r="R14" s="545"/>
      <c r="S14" s="545"/>
      <c r="T14" s="545"/>
      <c r="U14" s="545"/>
      <c r="V14" s="545"/>
      <c r="W14" s="545"/>
      <c r="X14" s="545"/>
      <c r="Y14" s="545"/>
      <c r="Z14" s="545"/>
      <c r="AA14" s="537" t="s">
        <v>37</v>
      </c>
      <c r="AB14" s="538"/>
      <c r="AC14" s="538"/>
      <c r="AD14" s="538"/>
      <c r="AE14" s="558"/>
      <c r="AF14" s="559"/>
      <c r="AG14" s="559"/>
      <c r="AH14" s="559"/>
      <c r="AI14" s="559"/>
      <c r="AJ14" s="559"/>
      <c r="AK14" s="559"/>
      <c r="AL14" s="559"/>
      <c r="AM14" s="559"/>
      <c r="AN14" s="559"/>
      <c r="AO14" s="559"/>
      <c r="AP14" s="559"/>
      <c r="AQ14" s="559"/>
      <c r="AR14" s="559"/>
      <c r="AS14" s="559"/>
      <c r="AT14" s="559"/>
      <c r="AU14" s="559"/>
      <c r="AV14" s="560"/>
      <c r="AW14" s="530"/>
      <c r="BA14" s="167"/>
      <c r="BB14" s="164" t="s">
        <v>210</v>
      </c>
    </row>
    <row r="15" spans="3:54" ht="24.95" customHeight="1">
      <c r="C15" s="534"/>
      <c r="D15" s="535"/>
      <c r="E15" s="535"/>
      <c r="F15" s="535"/>
      <c r="G15" s="535"/>
      <c r="H15" s="535"/>
      <c r="I15" s="536"/>
      <c r="J15" s="540"/>
      <c r="K15" s="540"/>
      <c r="L15" s="540"/>
      <c r="M15" s="541"/>
      <c r="N15" s="561" t="s">
        <v>203</v>
      </c>
      <c r="O15" s="561"/>
      <c r="P15" s="562"/>
      <c r="Q15" s="562"/>
      <c r="R15" s="562"/>
      <c r="S15" s="562"/>
      <c r="T15" s="562"/>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4"/>
      <c r="BA15" s="159" t="s">
        <v>1184</v>
      </c>
      <c r="BB15" s="164" t="s">
        <v>211</v>
      </c>
    </row>
    <row r="16" spans="3:54" ht="24.95" customHeight="1">
      <c r="C16" s="534"/>
      <c r="D16" s="535"/>
      <c r="E16" s="535"/>
      <c r="F16" s="535"/>
      <c r="G16" s="535"/>
      <c r="H16" s="535"/>
      <c r="I16" s="536"/>
      <c r="J16" s="537" t="s">
        <v>39</v>
      </c>
      <c r="K16" s="538"/>
      <c r="L16" s="538"/>
      <c r="M16" s="538"/>
      <c r="N16" s="565"/>
      <c r="O16" s="566"/>
      <c r="P16" s="566"/>
      <c r="Q16" s="566"/>
      <c r="R16" s="566"/>
      <c r="S16" s="566"/>
      <c r="T16" s="566"/>
      <c r="U16" s="566"/>
      <c r="V16" s="566"/>
      <c r="W16" s="566"/>
      <c r="X16" s="566"/>
      <c r="Y16" s="566"/>
      <c r="Z16" s="567"/>
      <c r="AA16" s="541" t="s">
        <v>40</v>
      </c>
      <c r="AB16" s="568"/>
      <c r="AC16" s="568"/>
      <c r="AD16" s="568"/>
      <c r="AE16" s="569"/>
      <c r="AF16" s="570"/>
      <c r="AG16" s="570"/>
      <c r="AH16" s="570"/>
      <c r="AI16" s="570"/>
      <c r="AJ16" s="570"/>
      <c r="AK16" s="570"/>
      <c r="AL16" s="570"/>
      <c r="AM16" s="570"/>
      <c r="AN16" s="570"/>
      <c r="AO16" s="570"/>
      <c r="AP16" s="570"/>
      <c r="AQ16" s="570"/>
      <c r="AR16" s="570"/>
      <c r="AS16" s="570"/>
      <c r="AT16" s="570"/>
      <c r="AU16" s="570"/>
      <c r="AV16" s="571"/>
      <c r="BA16" s="159" t="s">
        <v>259</v>
      </c>
      <c r="BB16" s="164" t="s">
        <v>212</v>
      </c>
    </row>
    <row r="17" spans="3:54" ht="24.95" customHeight="1">
      <c r="C17" s="537"/>
      <c r="D17" s="538"/>
      <c r="E17" s="538"/>
      <c r="F17" s="538"/>
      <c r="G17" s="538"/>
      <c r="H17" s="538"/>
      <c r="I17" s="539"/>
      <c r="J17" s="588" t="s">
        <v>204</v>
      </c>
      <c r="K17" s="589"/>
      <c r="L17" s="589"/>
      <c r="M17" s="589"/>
      <c r="N17" s="589"/>
      <c r="O17" s="589"/>
      <c r="P17" s="590"/>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2"/>
      <c r="BA17" s="159" t="s">
        <v>1185</v>
      </c>
      <c r="BB17" s="164" t="s">
        <v>247</v>
      </c>
    </row>
    <row r="18" spans="3:54" s="240" customFormat="1" ht="21.95" customHeight="1">
      <c r="C18" s="593" t="s">
        <v>310</v>
      </c>
      <c r="D18" s="594"/>
      <c r="E18" s="594"/>
      <c r="F18" s="594"/>
      <c r="G18" s="594"/>
      <c r="H18" s="594"/>
      <c r="I18" s="595"/>
      <c r="J18" s="599" t="s">
        <v>44</v>
      </c>
      <c r="K18" s="599"/>
      <c r="L18" s="599"/>
      <c r="M18" s="600"/>
      <c r="N18" s="601" t="s">
        <v>13</v>
      </c>
      <c r="O18" s="602"/>
      <c r="P18" s="603"/>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5"/>
      <c r="BA18" s="240" t="s">
        <v>1186</v>
      </c>
    </row>
    <row r="19" spans="3:54" s="240" customFormat="1" ht="24.95" customHeight="1">
      <c r="C19" s="596"/>
      <c r="D19" s="597"/>
      <c r="E19" s="597"/>
      <c r="F19" s="597"/>
      <c r="G19" s="597"/>
      <c r="H19" s="597"/>
      <c r="I19" s="598"/>
      <c r="J19" s="599"/>
      <c r="K19" s="599"/>
      <c r="L19" s="599"/>
      <c r="M19" s="600"/>
      <c r="N19" s="561" t="s">
        <v>203</v>
      </c>
      <c r="O19" s="561"/>
      <c r="P19" s="606"/>
      <c r="Q19" s="606"/>
      <c r="R19" s="606"/>
      <c r="S19" s="606"/>
      <c r="T19" s="606"/>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8"/>
      <c r="BA19" s="240" t="s">
        <v>1187</v>
      </c>
    </row>
    <row r="20" spans="3:54" s="240" customFormat="1" ht="24.95" customHeight="1">
      <c r="C20" s="596"/>
      <c r="D20" s="597"/>
      <c r="E20" s="597"/>
      <c r="F20" s="597"/>
      <c r="G20" s="597"/>
      <c r="H20" s="597"/>
      <c r="I20" s="598"/>
      <c r="J20" s="609" t="s">
        <v>37</v>
      </c>
      <c r="K20" s="610"/>
      <c r="L20" s="610"/>
      <c r="M20" s="610"/>
      <c r="N20" s="614"/>
      <c r="O20" s="614"/>
      <c r="P20" s="614"/>
      <c r="Q20" s="614"/>
      <c r="R20" s="614"/>
      <c r="S20" s="614"/>
      <c r="T20" s="614"/>
      <c r="U20" s="614"/>
      <c r="V20" s="614"/>
      <c r="W20" s="614"/>
      <c r="X20" s="614"/>
      <c r="Y20" s="614"/>
      <c r="Z20" s="615"/>
      <c r="AA20" s="600" t="s">
        <v>38</v>
      </c>
      <c r="AB20" s="616"/>
      <c r="AC20" s="616"/>
      <c r="AD20" s="616"/>
      <c r="AE20" s="617"/>
      <c r="AF20" s="617"/>
      <c r="AG20" s="617"/>
      <c r="AH20" s="617"/>
      <c r="AI20" s="617"/>
      <c r="AJ20" s="617"/>
      <c r="AK20" s="617"/>
      <c r="AL20" s="617"/>
      <c r="AM20" s="617"/>
      <c r="AN20" s="617"/>
      <c r="AO20" s="617"/>
      <c r="AP20" s="617"/>
      <c r="AQ20" s="617"/>
      <c r="AR20" s="617"/>
      <c r="AS20" s="617"/>
      <c r="AT20" s="617"/>
      <c r="AU20" s="617"/>
      <c r="AV20" s="618"/>
      <c r="BA20" s="240" t="s">
        <v>1188</v>
      </c>
    </row>
    <row r="21" spans="3:54" ht="24.95" customHeight="1">
      <c r="C21" s="580" t="s">
        <v>309</v>
      </c>
      <c r="D21" s="581"/>
      <c r="E21" s="581"/>
      <c r="F21" s="581"/>
      <c r="G21" s="581"/>
      <c r="H21" s="581"/>
      <c r="I21" s="582"/>
      <c r="J21" s="541" t="s">
        <v>48</v>
      </c>
      <c r="K21" s="568"/>
      <c r="L21" s="568"/>
      <c r="M21" s="568"/>
      <c r="N21" s="586"/>
      <c r="O21" s="586"/>
      <c r="P21" s="586"/>
      <c r="Q21" s="586"/>
      <c r="R21" s="586"/>
      <c r="S21" s="586"/>
      <c r="T21" s="586"/>
      <c r="U21" s="586"/>
      <c r="V21" s="586"/>
      <c r="W21" s="586"/>
      <c r="X21" s="586"/>
      <c r="Y21" s="586"/>
      <c r="Z21" s="587"/>
      <c r="AA21" s="541" t="s">
        <v>41</v>
      </c>
      <c r="AB21" s="568"/>
      <c r="AC21" s="568"/>
      <c r="AD21" s="568"/>
      <c r="AE21" s="586"/>
      <c r="AF21" s="586"/>
      <c r="AG21" s="586"/>
      <c r="AH21" s="586"/>
      <c r="AI21" s="586"/>
      <c r="AJ21" s="586"/>
      <c r="AK21" s="586"/>
      <c r="AL21" s="586"/>
      <c r="AM21" s="586"/>
      <c r="AN21" s="586"/>
      <c r="AO21" s="586"/>
      <c r="AP21" s="586"/>
      <c r="AQ21" s="586"/>
      <c r="AR21" s="586"/>
      <c r="AS21" s="586"/>
      <c r="AT21" s="586"/>
      <c r="AU21" s="586"/>
      <c r="AV21" s="587"/>
      <c r="BA21" s="159" t="s">
        <v>1189</v>
      </c>
    </row>
    <row r="22" spans="3:54" ht="24.95" customHeight="1">
      <c r="C22" s="583"/>
      <c r="D22" s="584"/>
      <c r="E22" s="584"/>
      <c r="F22" s="584"/>
      <c r="G22" s="584"/>
      <c r="H22" s="584"/>
      <c r="I22" s="585"/>
      <c r="J22" s="541" t="s">
        <v>37</v>
      </c>
      <c r="K22" s="568"/>
      <c r="L22" s="568"/>
      <c r="M22" s="568"/>
      <c r="N22" s="566"/>
      <c r="O22" s="566"/>
      <c r="P22" s="566"/>
      <c r="Q22" s="566"/>
      <c r="R22" s="566"/>
      <c r="S22" s="566"/>
      <c r="T22" s="566"/>
      <c r="U22" s="566"/>
      <c r="V22" s="566"/>
      <c r="W22" s="566"/>
      <c r="X22" s="566"/>
      <c r="Y22" s="566"/>
      <c r="Z22" s="567"/>
      <c r="AA22" s="611" t="s">
        <v>62</v>
      </c>
      <c r="AB22" s="612"/>
      <c r="AC22" s="612"/>
      <c r="AD22" s="612"/>
      <c r="AE22" s="612"/>
      <c r="AF22" s="612"/>
      <c r="AG22" s="612"/>
      <c r="AH22" s="612"/>
      <c r="AI22" s="570"/>
      <c r="AJ22" s="570"/>
      <c r="AK22" s="570"/>
      <c r="AL22" s="570"/>
      <c r="AM22" s="570"/>
      <c r="AN22" s="570"/>
      <c r="AO22" s="570"/>
      <c r="AP22" s="570"/>
      <c r="AQ22" s="570"/>
      <c r="AR22" s="570"/>
      <c r="AS22" s="570"/>
      <c r="AT22" s="570"/>
      <c r="AU22" s="570"/>
      <c r="AV22" s="571"/>
      <c r="BA22" s="159" t="s">
        <v>1190</v>
      </c>
    </row>
    <row r="23" spans="3:54" ht="24.95" customHeight="1">
      <c r="C23" s="583"/>
      <c r="D23" s="584"/>
      <c r="E23" s="584"/>
      <c r="F23" s="584"/>
      <c r="G23" s="584"/>
      <c r="H23" s="584"/>
      <c r="I23" s="585"/>
      <c r="J23" s="541" t="s">
        <v>42</v>
      </c>
      <c r="K23" s="568"/>
      <c r="L23" s="568"/>
      <c r="M23" s="568"/>
      <c r="N23" s="591"/>
      <c r="O23" s="591"/>
      <c r="P23" s="591"/>
      <c r="Q23" s="591"/>
      <c r="R23" s="591"/>
      <c r="S23" s="591"/>
      <c r="T23" s="591"/>
      <c r="U23" s="591"/>
      <c r="V23" s="591"/>
      <c r="W23" s="591"/>
      <c r="X23" s="591"/>
      <c r="Y23" s="591"/>
      <c r="Z23" s="592"/>
      <c r="AA23" s="541" t="s">
        <v>49</v>
      </c>
      <c r="AB23" s="568"/>
      <c r="AC23" s="568"/>
      <c r="AD23" s="568"/>
      <c r="AE23" s="613"/>
      <c r="AF23" s="570"/>
      <c r="AG23" s="570"/>
      <c r="AH23" s="570"/>
      <c r="AI23" s="570"/>
      <c r="AJ23" s="570"/>
      <c r="AK23" s="570"/>
      <c r="AL23" s="570"/>
      <c r="AM23" s="570"/>
      <c r="AN23" s="570"/>
      <c r="AO23" s="570"/>
      <c r="AP23" s="570"/>
      <c r="AQ23" s="570"/>
      <c r="AR23" s="570"/>
      <c r="AS23" s="570"/>
      <c r="AT23" s="570"/>
      <c r="AU23" s="570"/>
      <c r="AV23" s="571"/>
      <c r="BA23" s="159" t="s">
        <v>1191</v>
      </c>
    </row>
    <row r="24" spans="3:54" ht="30" customHeight="1">
      <c r="C24" s="636" t="s">
        <v>1022</v>
      </c>
      <c r="D24" s="636"/>
      <c r="E24" s="636"/>
      <c r="F24" s="636"/>
      <c r="G24" s="636"/>
      <c r="H24" s="636"/>
      <c r="I24" s="636"/>
      <c r="J24" s="619" t="s">
        <v>293</v>
      </c>
      <c r="K24" s="620"/>
      <c r="L24" s="620"/>
      <c r="M24" s="620"/>
      <c r="N24" s="620"/>
      <c r="O24" s="621"/>
      <c r="P24" s="621"/>
      <c r="Q24" s="621"/>
      <c r="R24" s="621"/>
      <c r="S24" s="168" t="s">
        <v>59</v>
      </c>
      <c r="T24" s="622"/>
      <c r="U24" s="622"/>
      <c r="V24" s="168" t="s">
        <v>60</v>
      </c>
      <c r="W24" s="622"/>
      <c r="X24" s="622"/>
      <c r="Y24" s="168" t="s">
        <v>61</v>
      </c>
      <c r="Z24" s="169"/>
      <c r="AA24" s="626" t="s">
        <v>1177</v>
      </c>
      <c r="AB24" s="627"/>
      <c r="AC24" s="627"/>
      <c r="AD24" s="627"/>
      <c r="AE24" s="627"/>
      <c r="AF24" s="627"/>
      <c r="AG24" s="632"/>
      <c r="AH24" s="632"/>
      <c r="AI24" s="632"/>
      <c r="AJ24" s="632"/>
      <c r="AK24" s="632"/>
      <c r="AL24" s="632"/>
      <c r="AM24" s="632"/>
      <c r="AN24" s="632"/>
      <c r="AO24" s="632"/>
      <c r="AP24" s="632"/>
      <c r="AQ24" s="632"/>
      <c r="AR24" s="632"/>
      <c r="AS24" s="632"/>
      <c r="AT24" s="632"/>
      <c r="AU24" s="632"/>
      <c r="AV24" s="633"/>
      <c r="AW24" s="165" t="s">
        <v>146</v>
      </c>
      <c r="BA24" s="159" t="s">
        <v>1192</v>
      </c>
    </row>
    <row r="25" spans="3:54" ht="30" customHeight="1">
      <c r="C25" s="636"/>
      <c r="D25" s="636"/>
      <c r="E25" s="636"/>
      <c r="F25" s="636"/>
      <c r="G25" s="636"/>
      <c r="H25" s="636"/>
      <c r="I25" s="636"/>
      <c r="J25" s="619" t="s">
        <v>294</v>
      </c>
      <c r="K25" s="620"/>
      <c r="L25" s="620"/>
      <c r="M25" s="620"/>
      <c r="N25" s="620"/>
      <c r="O25" s="621"/>
      <c r="P25" s="621"/>
      <c r="Q25" s="621"/>
      <c r="R25" s="621"/>
      <c r="S25" s="168" t="s">
        <v>59</v>
      </c>
      <c r="T25" s="622"/>
      <c r="U25" s="622"/>
      <c r="V25" s="168" t="s">
        <v>60</v>
      </c>
      <c r="W25" s="622"/>
      <c r="X25" s="622"/>
      <c r="Y25" s="168" t="s">
        <v>61</v>
      </c>
      <c r="Z25" s="169"/>
      <c r="AA25" s="628"/>
      <c r="AB25" s="629"/>
      <c r="AC25" s="629"/>
      <c r="AD25" s="629"/>
      <c r="AE25" s="629"/>
      <c r="AF25" s="629"/>
      <c r="AG25" s="634"/>
      <c r="AH25" s="634"/>
      <c r="AI25" s="634"/>
      <c r="AJ25" s="634"/>
      <c r="AK25" s="634"/>
      <c r="AL25" s="634"/>
      <c r="AM25" s="634"/>
      <c r="AN25" s="634"/>
      <c r="AO25" s="634"/>
      <c r="AP25" s="634"/>
      <c r="AQ25" s="634"/>
      <c r="AR25" s="634"/>
      <c r="AS25" s="634"/>
      <c r="AT25" s="634"/>
      <c r="AU25" s="634"/>
      <c r="AV25" s="635"/>
      <c r="AW25" s="170">
        <f>+LEN(AG24)</f>
        <v>0</v>
      </c>
      <c r="BA25" s="159" t="s">
        <v>1193</v>
      </c>
    </row>
    <row r="26" spans="3:54" ht="30" customHeight="1" thickBot="1">
      <c r="C26" s="636"/>
      <c r="D26" s="636"/>
      <c r="E26" s="636"/>
      <c r="F26" s="636"/>
      <c r="G26" s="636"/>
      <c r="H26" s="636"/>
      <c r="I26" s="636"/>
      <c r="J26" s="623"/>
      <c r="K26" s="624"/>
      <c r="L26" s="624"/>
      <c r="M26" s="624"/>
      <c r="N26" s="624"/>
      <c r="O26" s="624"/>
      <c r="P26" s="624"/>
      <c r="Q26" s="624"/>
      <c r="R26" s="624"/>
      <c r="S26" s="624"/>
      <c r="T26" s="624"/>
      <c r="U26" s="624"/>
      <c r="V26" s="624"/>
      <c r="W26" s="624"/>
      <c r="X26" s="624"/>
      <c r="Y26" s="624"/>
      <c r="Z26" s="625"/>
      <c r="AA26" s="630"/>
      <c r="AB26" s="631"/>
      <c r="AC26" s="631"/>
      <c r="AD26" s="631"/>
      <c r="AE26" s="631"/>
      <c r="AF26" s="631"/>
      <c r="AG26" s="634"/>
      <c r="AH26" s="634"/>
      <c r="AI26" s="634"/>
      <c r="AJ26" s="634"/>
      <c r="AK26" s="634"/>
      <c r="AL26" s="634"/>
      <c r="AM26" s="634"/>
      <c r="AN26" s="634"/>
      <c r="AO26" s="634"/>
      <c r="AP26" s="634"/>
      <c r="AQ26" s="634"/>
      <c r="AR26" s="634"/>
      <c r="AS26" s="634"/>
      <c r="AT26" s="634"/>
      <c r="AU26" s="634"/>
      <c r="AV26" s="635"/>
      <c r="AW26" s="509" t="str">
        <f>+IF(AW25&gt;100,"設定文字数を超過しています","")</f>
        <v/>
      </c>
      <c r="AX26" s="510"/>
      <c r="BA26" s="159" t="s">
        <v>1194</v>
      </c>
    </row>
    <row r="27" spans="3:54" s="171" customFormat="1" ht="33.75" customHeight="1" thickBot="1">
      <c r="C27" s="642" t="s">
        <v>1078</v>
      </c>
      <c r="D27" s="643"/>
      <c r="E27" s="643"/>
      <c r="F27" s="643"/>
      <c r="G27" s="643"/>
      <c r="H27" s="643"/>
      <c r="I27" s="643"/>
      <c r="J27" s="644"/>
      <c r="K27" s="645"/>
      <c r="L27" s="646" t="s">
        <v>145</v>
      </c>
      <c r="M27" s="647"/>
      <c r="N27" s="647"/>
      <c r="O27" s="647"/>
      <c r="P27" s="647"/>
      <c r="Q27" s="647"/>
      <c r="R27" s="647"/>
      <c r="S27" s="647"/>
      <c r="T27" s="647"/>
      <c r="U27" s="647"/>
      <c r="V27" s="648"/>
      <c r="W27" s="644"/>
      <c r="X27" s="645"/>
      <c r="Y27" s="637" t="s">
        <v>1113</v>
      </c>
      <c r="Z27" s="638"/>
      <c r="AA27" s="638"/>
      <c r="AB27" s="638"/>
      <c r="AC27" s="638"/>
      <c r="AD27" s="638"/>
      <c r="AE27" s="638"/>
      <c r="AF27" s="638"/>
      <c r="AG27" s="638"/>
      <c r="AH27" s="649"/>
      <c r="AI27" s="644"/>
      <c r="AJ27" s="645"/>
      <c r="AK27" s="637" t="s">
        <v>1114</v>
      </c>
      <c r="AL27" s="638"/>
      <c r="AM27" s="638"/>
      <c r="AN27" s="638"/>
      <c r="AO27" s="638"/>
      <c r="AP27" s="638"/>
      <c r="AQ27" s="638"/>
      <c r="AR27" s="638"/>
      <c r="AS27" s="638"/>
      <c r="AT27" s="638"/>
      <c r="AU27" s="638"/>
      <c r="AV27" s="639"/>
      <c r="AW27" s="172" t="str">
        <f>IF(AX27&gt;1,"要確認","")</f>
        <v/>
      </c>
      <c r="AX27" s="173">
        <f>COUNTIF(J27:AV27,"○")</f>
        <v>0</v>
      </c>
      <c r="BA27" s="159" t="s">
        <v>260</v>
      </c>
    </row>
    <row r="28" spans="3:54" ht="20.25" customHeight="1">
      <c r="C28" s="537" t="s">
        <v>50</v>
      </c>
      <c r="D28" s="538"/>
      <c r="E28" s="568"/>
      <c r="F28" s="568"/>
      <c r="G28" s="568"/>
      <c r="H28" s="568"/>
      <c r="I28" s="573"/>
      <c r="J28" s="541" t="s">
        <v>27</v>
      </c>
      <c r="K28" s="568"/>
      <c r="L28" s="568"/>
      <c r="M28" s="568"/>
      <c r="N28" s="568"/>
      <c r="O28" s="640"/>
      <c r="P28" s="640"/>
      <c r="Q28" s="640"/>
      <c r="R28" s="640"/>
      <c r="S28" s="641" t="s">
        <v>2</v>
      </c>
      <c r="T28" s="641"/>
      <c r="U28" s="641"/>
      <c r="V28" s="541" t="s">
        <v>53</v>
      </c>
      <c r="W28" s="568"/>
      <c r="X28" s="568"/>
      <c r="Y28" s="568"/>
      <c r="Z28" s="568"/>
      <c r="AA28" s="568"/>
      <c r="AB28" s="640"/>
      <c r="AC28" s="640"/>
      <c r="AD28" s="640"/>
      <c r="AE28" s="640"/>
      <c r="AF28" s="641" t="s">
        <v>2</v>
      </c>
      <c r="AG28" s="641"/>
      <c r="AH28" s="641"/>
      <c r="AI28" s="541" t="s">
        <v>54</v>
      </c>
      <c r="AJ28" s="568"/>
      <c r="AK28" s="568"/>
      <c r="AL28" s="568"/>
      <c r="AM28" s="568"/>
      <c r="AN28" s="568"/>
      <c r="AO28" s="568"/>
      <c r="AP28" s="640"/>
      <c r="AQ28" s="640"/>
      <c r="AR28" s="640"/>
      <c r="AS28" s="640"/>
      <c r="AT28" s="641" t="s">
        <v>2</v>
      </c>
      <c r="AU28" s="641"/>
      <c r="AV28" s="650"/>
      <c r="AW28" s="162" t="str">
        <f>IF((O28+AB28)&lt;AP28,"要確認","")</f>
        <v/>
      </c>
      <c r="BA28" s="159" t="s">
        <v>1195</v>
      </c>
    </row>
    <row r="29" spans="3:54" ht="20.25" customHeight="1">
      <c r="C29" s="651" t="s">
        <v>52</v>
      </c>
      <c r="D29" s="652"/>
      <c r="E29" s="652"/>
      <c r="F29" s="652"/>
      <c r="G29" s="652"/>
      <c r="H29" s="652"/>
      <c r="I29" s="652"/>
      <c r="J29" s="227"/>
      <c r="K29" s="228"/>
      <c r="L29" s="228"/>
      <c r="M29" s="228"/>
      <c r="N29" s="228"/>
      <c r="O29" s="653"/>
      <c r="P29" s="653"/>
      <c r="Q29" s="653"/>
      <c r="R29" s="653"/>
      <c r="S29" s="647" t="s">
        <v>2</v>
      </c>
      <c r="T29" s="647"/>
      <c r="U29" s="647"/>
      <c r="V29" s="234"/>
      <c r="W29" s="171"/>
      <c r="X29" s="171"/>
      <c r="Y29" s="171"/>
      <c r="Z29" s="171"/>
      <c r="AA29" s="171"/>
      <c r="AB29" s="171"/>
      <c r="AC29" s="225"/>
      <c r="AD29" s="225"/>
      <c r="AE29" s="225"/>
      <c r="AF29" s="225"/>
      <c r="AG29" s="225"/>
      <c r="AH29" s="225"/>
      <c r="AI29" s="225"/>
      <c r="AJ29" s="225"/>
      <c r="AK29" s="225"/>
      <c r="AL29" s="225"/>
      <c r="AM29" s="225"/>
      <c r="AN29" s="225"/>
      <c r="AO29" s="225"/>
      <c r="AP29" s="225"/>
      <c r="AQ29" s="225"/>
      <c r="AR29" s="225"/>
      <c r="AS29" s="225"/>
      <c r="AT29" s="225"/>
      <c r="AU29" s="225"/>
      <c r="AV29" s="226"/>
      <c r="BA29" s="159" t="s">
        <v>262</v>
      </c>
    </row>
    <row r="30" spans="3:54" ht="20.25" customHeight="1">
      <c r="C30" s="541" t="s">
        <v>51</v>
      </c>
      <c r="D30" s="568"/>
      <c r="E30" s="568"/>
      <c r="F30" s="568"/>
      <c r="G30" s="568"/>
      <c r="H30" s="568"/>
      <c r="I30" s="573"/>
      <c r="J30" s="541" t="s">
        <v>35</v>
      </c>
      <c r="K30" s="568"/>
      <c r="L30" s="568"/>
      <c r="M30" s="568"/>
      <c r="N30" s="568"/>
      <c r="O30" s="640"/>
      <c r="P30" s="640"/>
      <c r="Q30" s="640"/>
      <c r="R30" s="640"/>
      <c r="S30" s="641" t="s">
        <v>3</v>
      </c>
      <c r="T30" s="641"/>
      <c r="U30" s="641"/>
      <c r="V30" s="541" t="s">
        <v>36</v>
      </c>
      <c r="W30" s="568"/>
      <c r="X30" s="568"/>
      <c r="Y30" s="568"/>
      <c r="Z30" s="568"/>
      <c r="AA30" s="568"/>
      <c r="AB30" s="640"/>
      <c r="AC30" s="640"/>
      <c r="AD30" s="640"/>
      <c r="AE30" s="640"/>
      <c r="AF30" s="641" t="s">
        <v>2</v>
      </c>
      <c r="AG30" s="641"/>
      <c r="AH30" s="641"/>
      <c r="AI30" s="641"/>
      <c r="AJ30" s="641"/>
      <c r="AK30" s="641"/>
      <c r="AL30" s="641"/>
      <c r="AM30" s="641"/>
      <c r="AN30" s="641"/>
      <c r="AO30" s="641"/>
      <c r="AP30" s="641"/>
      <c r="AQ30" s="641"/>
      <c r="AR30" s="641"/>
      <c r="AS30" s="641"/>
      <c r="AT30" s="641"/>
      <c r="AU30" s="641"/>
      <c r="AV30" s="650"/>
      <c r="BA30" s="159" t="s">
        <v>1196</v>
      </c>
    </row>
    <row r="31" spans="3:54" ht="20.25" customHeight="1">
      <c r="C31" s="683" t="s">
        <v>1099</v>
      </c>
      <c r="D31" s="684"/>
      <c r="E31" s="684"/>
      <c r="F31" s="684"/>
      <c r="G31" s="684"/>
      <c r="H31" s="684"/>
      <c r="I31" s="685"/>
      <c r="J31" s="656" t="s">
        <v>1080</v>
      </c>
      <c r="K31" s="655"/>
      <c r="L31" s="655"/>
      <c r="M31" s="655"/>
      <c r="N31" s="655"/>
      <c r="O31" s="655"/>
      <c r="P31" s="655"/>
      <c r="Q31" s="655"/>
      <c r="R31" s="655"/>
      <c r="S31" s="654"/>
      <c r="T31" s="654"/>
      <c r="U31" s="654"/>
      <c r="V31" s="654"/>
      <c r="W31" s="654"/>
      <c r="X31" s="654"/>
      <c r="Y31" s="654"/>
      <c r="Z31" s="655" t="s">
        <v>169</v>
      </c>
      <c r="AA31" s="655"/>
      <c r="AB31" s="258" t="s">
        <v>1063</v>
      </c>
      <c r="AC31" s="259"/>
      <c r="AD31" s="656" t="s">
        <v>1083</v>
      </c>
      <c r="AE31" s="655"/>
      <c r="AF31" s="655"/>
      <c r="AG31" s="655"/>
      <c r="AH31" s="655"/>
      <c r="AI31" s="655"/>
      <c r="AJ31" s="655"/>
      <c r="AK31" s="655"/>
      <c r="AL31" s="655"/>
      <c r="AM31" s="654"/>
      <c r="AN31" s="654"/>
      <c r="AO31" s="654"/>
      <c r="AP31" s="654"/>
      <c r="AQ31" s="654"/>
      <c r="AR31" s="654"/>
      <c r="AS31" s="654"/>
      <c r="AT31" s="655" t="s">
        <v>169</v>
      </c>
      <c r="AU31" s="655"/>
      <c r="AV31" s="241"/>
      <c r="BA31" s="159" t="s">
        <v>1197</v>
      </c>
    </row>
    <row r="32" spans="3:54" ht="20.25" customHeight="1">
      <c r="C32" s="686"/>
      <c r="D32" s="687"/>
      <c r="E32" s="687"/>
      <c r="F32" s="687"/>
      <c r="G32" s="687"/>
      <c r="H32" s="687"/>
      <c r="I32" s="688"/>
      <c r="J32" s="656" t="s">
        <v>1081</v>
      </c>
      <c r="K32" s="655"/>
      <c r="L32" s="655"/>
      <c r="M32" s="655"/>
      <c r="N32" s="655"/>
      <c r="O32" s="655"/>
      <c r="P32" s="655"/>
      <c r="Q32" s="655"/>
      <c r="R32" s="655"/>
      <c r="S32" s="654"/>
      <c r="T32" s="654"/>
      <c r="U32" s="654"/>
      <c r="V32" s="654"/>
      <c r="W32" s="654"/>
      <c r="X32" s="654"/>
      <c r="Y32" s="654"/>
      <c r="Z32" s="655" t="s">
        <v>169</v>
      </c>
      <c r="AA32" s="655"/>
      <c r="AB32" s="258"/>
      <c r="AC32" s="259"/>
      <c r="AD32" s="656" t="s">
        <v>1084</v>
      </c>
      <c r="AE32" s="655"/>
      <c r="AF32" s="655"/>
      <c r="AG32" s="655"/>
      <c r="AH32" s="655"/>
      <c r="AI32" s="655"/>
      <c r="AJ32" s="655"/>
      <c r="AK32" s="655"/>
      <c r="AL32" s="655"/>
      <c r="AM32" s="654">
        <v>0</v>
      </c>
      <c r="AN32" s="654"/>
      <c r="AO32" s="654"/>
      <c r="AP32" s="654"/>
      <c r="AQ32" s="654"/>
      <c r="AR32" s="654"/>
      <c r="AS32" s="654"/>
      <c r="AT32" s="655" t="s">
        <v>169</v>
      </c>
      <c r="AU32" s="655"/>
      <c r="AV32" s="241"/>
      <c r="AW32" s="162"/>
      <c r="BA32" s="159" t="s">
        <v>1198</v>
      </c>
    </row>
    <row r="33" spans="3:53" ht="20.25" customHeight="1" thickBot="1">
      <c r="C33" s="689"/>
      <c r="D33" s="690"/>
      <c r="E33" s="690"/>
      <c r="F33" s="690"/>
      <c r="G33" s="690"/>
      <c r="H33" s="690"/>
      <c r="I33" s="691"/>
      <c r="J33" s="657" t="s">
        <v>1082</v>
      </c>
      <c r="K33" s="658"/>
      <c r="L33" s="658"/>
      <c r="M33" s="658"/>
      <c r="N33" s="658"/>
      <c r="O33" s="658"/>
      <c r="P33" s="658"/>
      <c r="Q33" s="658"/>
      <c r="R33" s="658"/>
      <c r="S33" s="659">
        <f>S31-S32</f>
        <v>0</v>
      </c>
      <c r="T33" s="659"/>
      <c r="U33" s="659"/>
      <c r="V33" s="659"/>
      <c r="W33" s="659"/>
      <c r="X33" s="659"/>
      <c r="Y33" s="659"/>
      <c r="Z33" s="655" t="s">
        <v>169</v>
      </c>
      <c r="AA33" s="655"/>
      <c r="AB33" s="242"/>
      <c r="AC33" s="243"/>
      <c r="AD33" s="660"/>
      <c r="AE33" s="661"/>
      <c r="AF33" s="661"/>
      <c r="AG33" s="661"/>
      <c r="AH33" s="661"/>
      <c r="AI33" s="661"/>
      <c r="AJ33" s="661"/>
      <c r="AK33" s="661"/>
      <c r="AL33" s="661"/>
      <c r="AM33" s="661"/>
      <c r="AN33" s="661"/>
      <c r="AO33" s="661"/>
      <c r="AP33" s="661"/>
      <c r="AQ33" s="661"/>
      <c r="AR33" s="661"/>
      <c r="AS33" s="661"/>
      <c r="AT33" s="661"/>
      <c r="AU33" s="661"/>
      <c r="AV33" s="662"/>
      <c r="BA33" s="159" t="s">
        <v>263</v>
      </c>
    </row>
    <row r="34" spans="3:53" ht="72.75" customHeight="1" thickBot="1">
      <c r="C34" s="1259" t="s">
        <v>1079</v>
      </c>
      <c r="D34" s="1260"/>
      <c r="E34" s="1260"/>
      <c r="F34" s="1260"/>
      <c r="G34" s="1260"/>
      <c r="H34" s="1260"/>
      <c r="I34" s="1260"/>
      <c r="J34" s="1261" t="s">
        <v>1117</v>
      </c>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62"/>
      <c r="AS34" s="1263"/>
      <c r="AT34" s="1264"/>
      <c r="AU34" s="1265"/>
      <c r="AV34" s="1266"/>
      <c r="AY34" s="184"/>
      <c r="BA34" s="159" t="s">
        <v>264</v>
      </c>
    </row>
    <row r="35" spans="3:53" ht="63.75" customHeight="1" thickBot="1">
      <c r="C35" s="680" t="s">
        <v>1067</v>
      </c>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82"/>
      <c r="BA35" s="159" t="s">
        <v>265</v>
      </c>
    </row>
    <row r="36" spans="3:53" ht="24.75" customHeight="1" thickBot="1">
      <c r="C36" s="678"/>
      <c r="D36" s="679"/>
      <c r="E36" s="663" t="s">
        <v>1055</v>
      </c>
      <c r="F36" s="664"/>
      <c r="G36" s="664"/>
      <c r="H36" s="664"/>
      <c r="I36" s="665"/>
      <c r="J36" s="678"/>
      <c r="K36" s="679"/>
      <c r="L36" s="663" t="s">
        <v>1072</v>
      </c>
      <c r="M36" s="664"/>
      <c r="N36" s="664"/>
      <c r="O36" s="664"/>
      <c r="P36" s="664"/>
      <c r="Q36" s="665"/>
      <c r="R36" s="678"/>
      <c r="S36" s="679"/>
      <c r="T36" s="663" t="s">
        <v>1056</v>
      </c>
      <c r="U36" s="664"/>
      <c r="V36" s="664"/>
      <c r="W36" s="664"/>
      <c r="X36" s="665"/>
      <c r="Y36" s="678"/>
      <c r="Z36" s="679"/>
      <c r="AA36" s="663" t="s">
        <v>1057</v>
      </c>
      <c r="AB36" s="664"/>
      <c r="AC36" s="664"/>
      <c r="AD36" s="664"/>
      <c r="AE36" s="665"/>
      <c r="AF36" s="678"/>
      <c r="AG36" s="679"/>
      <c r="AH36" s="663" t="s">
        <v>1058</v>
      </c>
      <c r="AI36" s="664"/>
      <c r="AJ36" s="664"/>
      <c r="AK36" s="664"/>
      <c r="AL36" s="665"/>
      <c r="AM36" s="666"/>
      <c r="AN36" s="667"/>
      <c r="AO36" s="670" t="s">
        <v>74</v>
      </c>
      <c r="AP36" s="671"/>
      <c r="AQ36" s="671"/>
      <c r="AR36" s="671"/>
      <c r="AS36" s="671"/>
      <c r="AT36" s="671"/>
      <c r="AU36" s="671"/>
      <c r="AV36" s="672"/>
      <c r="AW36" s="162" t="str">
        <f>+IF(AND(AM36="○",OR(AF36="○",Y36="○",R36="○",J36="○",C36="○")),"要確認","")</f>
        <v/>
      </c>
      <c r="BA36" s="159" t="s">
        <v>266</v>
      </c>
    </row>
    <row r="37" spans="3:53" ht="24.75" customHeight="1" thickBot="1">
      <c r="C37" s="676"/>
      <c r="D37" s="677"/>
      <c r="E37" s="677"/>
      <c r="F37" s="677"/>
      <c r="G37" s="677"/>
      <c r="H37" s="677"/>
      <c r="I37" s="677"/>
      <c r="J37" s="677"/>
      <c r="K37" s="677"/>
      <c r="L37" s="677"/>
      <c r="M37" s="677"/>
      <c r="N37" s="677"/>
      <c r="O37" s="677"/>
      <c r="P37" s="677"/>
      <c r="Q37" s="677"/>
      <c r="R37" s="677"/>
      <c r="S37" s="677"/>
      <c r="T37" s="677"/>
      <c r="U37" s="677"/>
      <c r="V37" s="677"/>
      <c r="W37" s="677"/>
      <c r="X37" s="677"/>
      <c r="Y37" s="678"/>
      <c r="Z37" s="679"/>
      <c r="AA37" s="663" t="s">
        <v>1096</v>
      </c>
      <c r="AB37" s="664"/>
      <c r="AC37" s="664"/>
      <c r="AD37" s="664"/>
      <c r="AE37" s="665"/>
      <c r="AF37" s="678"/>
      <c r="AG37" s="679"/>
      <c r="AH37" s="663" t="s">
        <v>1097</v>
      </c>
      <c r="AI37" s="664"/>
      <c r="AJ37" s="664"/>
      <c r="AK37" s="664"/>
      <c r="AL37" s="665"/>
      <c r="AM37" s="668"/>
      <c r="AN37" s="669"/>
      <c r="AO37" s="673"/>
      <c r="AP37" s="674"/>
      <c r="AQ37" s="674"/>
      <c r="AR37" s="674"/>
      <c r="AS37" s="674"/>
      <c r="AT37" s="674"/>
      <c r="AU37" s="674"/>
      <c r="AV37" s="675"/>
      <c r="AW37" s="162"/>
      <c r="BA37" s="159" t="s">
        <v>267</v>
      </c>
    </row>
    <row r="38" spans="3:53" ht="12" customHeight="1">
      <c r="C38" s="535"/>
      <c r="D38" s="535"/>
      <c r="E38" s="535"/>
      <c r="F38" s="535"/>
      <c r="G38" s="535"/>
      <c r="H38" s="535"/>
      <c r="I38" s="535"/>
      <c r="J38" s="535"/>
      <c r="K38" s="535"/>
      <c r="L38" s="535"/>
      <c r="M38" s="535"/>
      <c r="N38" s="535"/>
      <c r="O38" s="535"/>
      <c r="P38" s="535"/>
      <c r="AA38" s="535"/>
      <c r="AB38" s="535"/>
      <c r="AC38" s="535"/>
      <c r="AD38" s="535"/>
      <c r="AE38" s="535"/>
      <c r="AF38" s="535"/>
      <c r="AG38" s="535"/>
      <c r="AH38" s="535"/>
      <c r="AI38" s="535"/>
      <c r="AJ38" s="535"/>
      <c r="BA38" s="159" t="s">
        <v>268</v>
      </c>
    </row>
    <row r="39" spans="3:53" ht="17.45" customHeight="1">
      <c r="C39" s="709" t="s">
        <v>1085</v>
      </c>
      <c r="D39" s="709"/>
      <c r="E39" s="709"/>
      <c r="F39" s="709"/>
      <c r="G39" s="709"/>
      <c r="H39" s="709"/>
      <c r="I39" s="709"/>
      <c r="J39" s="709"/>
      <c r="K39" s="709"/>
      <c r="L39" s="709"/>
      <c r="M39" s="709"/>
      <c r="N39" s="709"/>
      <c r="O39" s="709"/>
      <c r="P39" s="709"/>
      <c r="Q39" s="709"/>
      <c r="R39" s="709"/>
      <c r="S39" s="709"/>
      <c r="T39" s="709"/>
      <c r="U39" s="709"/>
      <c r="V39" s="709"/>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165" t="s">
        <v>146</v>
      </c>
      <c r="BA39" s="159" t="s">
        <v>269</v>
      </c>
    </row>
    <row r="40" spans="3:53" ht="84" customHeight="1">
      <c r="C40" s="710" t="s">
        <v>1139</v>
      </c>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1"/>
      <c r="AN40" s="711"/>
      <c r="AO40" s="711"/>
      <c r="AP40" s="711"/>
      <c r="AQ40" s="711"/>
      <c r="AR40" s="711"/>
      <c r="AS40" s="711"/>
      <c r="AT40" s="711"/>
      <c r="AU40" s="711"/>
      <c r="AV40" s="712"/>
      <c r="AW40" s="170">
        <f>+LEN(C41)</f>
        <v>0</v>
      </c>
      <c r="BA40" s="159" t="s">
        <v>261</v>
      </c>
    </row>
    <row r="41" spans="3:53" ht="45" customHeight="1">
      <c r="C41" s="713"/>
      <c r="D41" s="714"/>
      <c r="E41" s="714"/>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c r="AH41" s="714"/>
      <c r="AI41" s="714"/>
      <c r="AJ41" s="714"/>
      <c r="AK41" s="714"/>
      <c r="AL41" s="714"/>
      <c r="AM41" s="714"/>
      <c r="AN41" s="714"/>
      <c r="AO41" s="714"/>
      <c r="AP41" s="714"/>
      <c r="AQ41" s="714"/>
      <c r="AR41" s="714"/>
      <c r="AS41" s="714"/>
      <c r="AT41" s="714"/>
      <c r="AU41" s="714"/>
      <c r="AV41" s="715"/>
      <c r="AW41" s="174" t="str">
        <f>+IF(AW40&gt;800,"設定文字数を超過しています","")</f>
        <v/>
      </c>
      <c r="BA41" s="159" t="s">
        <v>1199</v>
      </c>
    </row>
    <row r="42" spans="3:53" ht="45" customHeight="1">
      <c r="C42" s="713"/>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5"/>
      <c r="BA42" s="159" t="s">
        <v>270</v>
      </c>
    </row>
    <row r="43" spans="3:53" ht="45" customHeight="1">
      <c r="C43" s="713"/>
      <c r="D43" s="714"/>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5"/>
      <c r="BA43" s="159" t="s">
        <v>271</v>
      </c>
    </row>
    <row r="44" spans="3:53" ht="45" customHeight="1">
      <c r="C44" s="713"/>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4"/>
      <c r="AT44" s="714"/>
      <c r="AU44" s="714"/>
      <c r="AV44" s="715"/>
      <c r="BA44" s="159" t="s">
        <v>272</v>
      </c>
    </row>
    <row r="45" spans="3:53" ht="45" customHeight="1">
      <c r="C45" s="713"/>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14"/>
      <c r="AS45" s="714"/>
      <c r="AT45" s="714"/>
      <c r="AU45" s="714"/>
      <c r="AV45" s="715"/>
      <c r="BA45" s="159" t="s">
        <v>273</v>
      </c>
    </row>
    <row r="46" spans="3:53" ht="45" customHeight="1">
      <c r="C46" s="713"/>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714"/>
      <c r="AP46" s="714"/>
      <c r="AQ46" s="714"/>
      <c r="AR46" s="714"/>
      <c r="AS46" s="714"/>
      <c r="AT46" s="714"/>
      <c r="AU46" s="714"/>
      <c r="AV46" s="715"/>
      <c r="BA46" s="159" t="s">
        <v>274</v>
      </c>
    </row>
    <row r="47" spans="3:53" ht="45" customHeight="1">
      <c r="C47" s="716"/>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8"/>
      <c r="AW47" s="165" t="s">
        <v>146</v>
      </c>
      <c r="BA47" s="159" t="s">
        <v>275</v>
      </c>
    </row>
    <row r="48" spans="3:53" ht="45" customHeight="1">
      <c r="C48" s="692" t="s">
        <v>1115</v>
      </c>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4"/>
      <c r="AW48" s="170">
        <f>+LEN(C49)</f>
        <v>0</v>
      </c>
      <c r="BA48" s="159" t="s">
        <v>276</v>
      </c>
    </row>
    <row r="49" spans="3:67" ht="39.950000000000003" customHeight="1">
      <c r="C49" s="695"/>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7"/>
      <c r="AW49" s="1253" t="str">
        <f>+IF(AW48&gt;500,"設定文字数を超過しています","")</f>
        <v/>
      </c>
      <c r="BA49" s="159" t="s">
        <v>277</v>
      </c>
    </row>
    <row r="50" spans="3:67" ht="39.950000000000003" customHeight="1">
      <c r="C50" s="695"/>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7"/>
      <c r="AW50" s="1253"/>
      <c r="BA50" s="159" t="s">
        <v>278</v>
      </c>
    </row>
    <row r="51" spans="3:67" ht="39.950000000000003" customHeight="1">
      <c r="C51" s="695"/>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7"/>
      <c r="BA51" s="159" t="s">
        <v>279</v>
      </c>
    </row>
    <row r="52" spans="3:67" ht="39.950000000000003" customHeight="1">
      <c r="C52" s="695"/>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7"/>
      <c r="BA52" s="159" t="s">
        <v>280</v>
      </c>
    </row>
    <row r="53" spans="3:67" ht="39.950000000000003" customHeight="1">
      <c r="C53" s="695"/>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7"/>
      <c r="BA53" s="159" t="s">
        <v>281</v>
      </c>
    </row>
    <row r="54" spans="3:67" ht="39.950000000000003" customHeight="1">
      <c r="C54" s="698"/>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700"/>
      <c r="BA54" s="159" t="s">
        <v>282</v>
      </c>
    </row>
    <row r="55" spans="3:67" ht="17.45" customHeight="1">
      <c r="C55" s="238"/>
      <c r="D55" s="238"/>
      <c r="E55" s="238"/>
      <c r="F55" s="238"/>
      <c r="G55" s="238"/>
      <c r="H55" s="238"/>
      <c r="I55" s="238"/>
      <c r="J55" s="238"/>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BA55" s="159" t="s">
        <v>283</v>
      </c>
    </row>
    <row r="56" spans="3:67" ht="21.75" customHeight="1">
      <c r="C56" s="701" t="s">
        <v>1086</v>
      </c>
      <c r="D56" s="701"/>
      <c r="E56" s="701"/>
      <c r="F56" s="701"/>
      <c r="G56" s="701"/>
      <c r="H56" s="701"/>
      <c r="I56" s="701"/>
      <c r="J56" s="701"/>
      <c r="K56" s="701"/>
      <c r="L56" s="701"/>
      <c r="M56" s="701"/>
      <c r="N56" s="701"/>
      <c r="O56" s="701"/>
      <c r="P56" s="701"/>
      <c r="Q56" s="701"/>
      <c r="R56" s="701"/>
      <c r="BA56" s="159" t="s">
        <v>284</v>
      </c>
    </row>
    <row r="57" spans="3:67" ht="21.75" customHeight="1">
      <c r="C57" s="702" t="s">
        <v>1073</v>
      </c>
      <c r="D57" s="641"/>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650"/>
      <c r="AW57" s="162"/>
      <c r="BA57" s="159" t="s">
        <v>285</v>
      </c>
      <c r="BJ57" s="176" t="s">
        <v>1118</v>
      </c>
      <c r="BO57" s="177"/>
    </row>
    <row r="58" spans="3:67" ht="22.15" customHeight="1">
      <c r="C58" s="703"/>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5"/>
      <c r="AW58" s="162" t="str">
        <f>IF(C58="","要確認","")</f>
        <v>要確認</v>
      </c>
      <c r="BA58" s="159" t="s">
        <v>286</v>
      </c>
      <c r="BJ58" s="176" t="s">
        <v>1119</v>
      </c>
    </row>
    <row r="59" spans="3:67" ht="21.75" customHeight="1">
      <c r="C59" s="706" t="s">
        <v>1074</v>
      </c>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707"/>
      <c r="AL59" s="707"/>
      <c r="AM59" s="707"/>
      <c r="AN59" s="707"/>
      <c r="AO59" s="707"/>
      <c r="AP59" s="707"/>
      <c r="AQ59" s="707"/>
      <c r="AR59" s="707"/>
      <c r="AS59" s="707"/>
      <c r="AT59" s="707"/>
      <c r="AU59" s="707"/>
      <c r="AV59" s="708"/>
      <c r="AW59" s="170">
        <f>+LEN(C60)</f>
        <v>0</v>
      </c>
      <c r="AX59" s="178" t="s">
        <v>146</v>
      </c>
      <c r="BA59" s="159" t="s">
        <v>287</v>
      </c>
      <c r="BJ59" s="176"/>
    </row>
    <row r="60" spans="3:67" ht="21.6" customHeight="1">
      <c r="C60" s="730"/>
      <c r="D60" s="731"/>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2" t="s">
        <v>65</v>
      </c>
      <c r="AS60" s="732"/>
      <c r="AT60" s="732"/>
      <c r="AU60" s="732"/>
      <c r="AV60" s="733"/>
      <c r="AW60" s="734" t="str">
        <f>+IF(AW59&gt;30,"設定文字数を超過しています","")</f>
        <v/>
      </c>
      <c r="BA60" s="159" t="s">
        <v>288</v>
      </c>
      <c r="BJ60" s="176"/>
    </row>
    <row r="61" spans="3:67" ht="9.75" customHeight="1">
      <c r="C61" s="735" t="s">
        <v>1075</v>
      </c>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6"/>
      <c r="AT61" s="736"/>
      <c r="AU61" s="736"/>
      <c r="AV61" s="737"/>
      <c r="AW61" s="734"/>
      <c r="BA61" s="159" t="s">
        <v>289</v>
      </c>
      <c r="BJ61" s="176"/>
    </row>
    <row r="62" spans="3:67" ht="14.25" customHeight="1">
      <c r="C62" s="611"/>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12"/>
      <c r="AV62" s="738"/>
      <c r="AW62" s="165" t="s">
        <v>146</v>
      </c>
      <c r="BJ62" s="176"/>
    </row>
    <row r="63" spans="3:67" ht="32.1" customHeight="1">
      <c r="C63" s="739"/>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c r="AS63" s="740"/>
      <c r="AT63" s="740"/>
      <c r="AU63" s="740"/>
      <c r="AV63" s="741"/>
      <c r="AW63" s="170">
        <f>+LEN(C63)</f>
        <v>0</v>
      </c>
      <c r="BJ63" s="176"/>
    </row>
    <row r="64" spans="3:67" ht="32.1" customHeight="1">
      <c r="C64" s="713"/>
      <c r="D64" s="714"/>
      <c r="E64" s="714"/>
      <c r="F64" s="714"/>
      <c r="G64" s="714"/>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5"/>
      <c r="AW64" s="170"/>
      <c r="BJ64" s="139"/>
    </row>
    <row r="65" spans="3:70" ht="32.1" customHeight="1">
      <c r="C65" s="713"/>
      <c r="D65" s="714"/>
      <c r="E65" s="714"/>
      <c r="F65" s="714"/>
      <c r="G65" s="714"/>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714"/>
      <c r="AK65" s="714"/>
      <c r="AL65" s="714"/>
      <c r="AM65" s="714"/>
      <c r="AN65" s="714"/>
      <c r="AO65" s="714"/>
      <c r="AP65" s="714"/>
      <c r="AQ65" s="714"/>
      <c r="AR65" s="714"/>
      <c r="AS65" s="714"/>
      <c r="AT65" s="714"/>
      <c r="AU65" s="714"/>
      <c r="AV65" s="715"/>
      <c r="BJ65" s="139"/>
    </row>
    <row r="66" spans="3:70" ht="32.1" customHeight="1">
      <c r="C66" s="713"/>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5"/>
      <c r="BJ66" s="139"/>
    </row>
    <row r="67" spans="3:70" ht="32.1" customHeight="1">
      <c r="C67" s="716"/>
      <c r="D67" s="717"/>
      <c r="E67" s="717"/>
      <c r="F67" s="717"/>
      <c r="G67" s="717"/>
      <c r="H67" s="717"/>
      <c r="I67" s="71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8"/>
      <c r="BJ67" s="179"/>
    </row>
    <row r="68" spans="3:70" ht="26.25" customHeight="1" thickBot="1">
      <c r="C68" s="742" t="s">
        <v>1076</v>
      </c>
      <c r="D68" s="743"/>
      <c r="E68" s="743"/>
      <c r="F68" s="743"/>
      <c r="G68" s="743"/>
      <c r="H68" s="743"/>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c r="AH68" s="743"/>
      <c r="AI68" s="743"/>
      <c r="AJ68" s="743"/>
      <c r="AK68" s="743"/>
      <c r="AL68" s="743"/>
      <c r="AM68" s="743"/>
      <c r="AN68" s="743"/>
      <c r="AO68" s="743"/>
      <c r="AP68" s="743"/>
      <c r="AQ68" s="743"/>
      <c r="AR68" s="743"/>
      <c r="AS68" s="743"/>
      <c r="AT68" s="743"/>
      <c r="AU68" s="743"/>
      <c r="AV68" s="744"/>
      <c r="AY68" s="180"/>
      <c r="BJ68" s="179"/>
    </row>
    <row r="69" spans="3:70" ht="25.15" customHeight="1" thickBot="1">
      <c r="C69" s="719"/>
      <c r="D69" s="720"/>
      <c r="E69" s="720"/>
      <c r="F69" s="721" t="s">
        <v>71</v>
      </c>
      <c r="G69" s="722"/>
      <c r="H69" s="722"/>
      <c r="I69" s="722"/>
      <c r="J69" s="722"/>
      <c r="K69" s="722"/>
      <c r="L69" s="722"/>
      <c r="M69" s="722"/>
      <c r="N69" s="722"/>
      <c r="O69" s="722"/>
      <c r="P69" s="722"/>
      <c r="Q69" s="722"/>
      <c r="R69" s="722"/>
      <c r="S69" s="722"/>
      <c r="T69" s="722"/>
      <c r="U69" s="722"/>
      <c r="V69" s="722"/>
      <c r="W69" s="722"/>
      <c r="X69" s="722"/>
      <c r="Y69" s="719"/>
      <c r="Z69" s="720"/>
      <c r="AA69" s="723"/>
      <c r="AB69" s="724" t="s">
        <v>72</v>
      </c>
      <c r="AC69" s="725"/>
      <c r="AD69" s="725"/>
      <c r="AE69" s="725"/>
      <c r="AF69" s="725"/>
      <c r="AG69" s="725"/>
      <c r="AH69" s="725"/>
      <c r="AI69" s="725"/>
      <c r="AJ69" s="725"/>
      <c r="AK69" s="725"/>
      <c r="AL69" s="725"/>
      <c r="AM69" s="725"/>
      <c r="AN69" s="725"/>
      <c r="AO69" s="725"/>
      <c r="AP69" s="725"/>
      <c r="AQ69" s="725"/>
      <c r="AR69" s="725"/>
      <c r="AS69" s="725"/>
      <c r="AT69" s="725"/>
      <c r="AU69" s="725"/>
      <c r="AV69" s="726"/>
      <c r="AW69" s="162" t="str">
        <f>+IF(C69=Y69,"要確認","")</f>
        <v>要確認</v>
      </c>
      <c r="AY69" s="180"/>
      <c r="BJ69" s="179"/>
    </row>
    <row r="70" spans="3:70" s="171" customFormat="1" ht="20.100000000000001" customHeight="1">
      <c r="C70" s="727" t="s">
        <v>1077</v>
      </c>
      <c r="D70" s="728"/>
      <c r="E70" s="728"/>
      <c r="F70" s="728"/>
      <c r="G70" s="728"/>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9"/>
      <c r="AW70" s="165" t="s">
        <v>146</v>
      </c>
      <c r="AX70" s="181"/>
      <c r="AY70" s="181"/>
      <c r="AZ70" s="181"/>
      <c r="BA70" s="181"/>
      <c r="BB70" s="181"/>
      <c r="BC70" s="181"/>
      <c r="BJ70" s="179"/>
      <c r="BK70" s="159"/>
      <c r="BQ70" s="159"/>
      <c r="BR70" s="159"/>
    </row>
    <row r="71" spans="3:70" s="171" customFormat="1" ht="50.1" customHeight="1">
      <c r="C71" s="713"/>
      <c r="D71" s="714"/>
      <c r="E71" s="714"/>
      <c r="F71" s="714"/>
      <c r="G71" s="714"/>
      <c r="H71" s="714"/>
      <c r="I71" s="714"/>
      <c r="J71" s="714"/>
      <c r="K71" s="714"/>
      <c r="L71" s="714"/>
      <c r="M71" s="714"/>
      <c r="N71" s="714"/>
      <c r="O71" s="714"/>
      <c r="P71" s="714"/>
      <c r="Q71" s="714"/>
      <c r="R71" s="714"/>
      <c r="S71" s="714"/>
      <c r="T71" s="714"/>
      <c r="U71" s="714"/>
      <c r="V71" s="714"/>
      <c r="W71" s="714"/>
      <c r="X71" s="714"/>
      <c r="Y71" s="714"/>
      <c r="Z71" s="714"/>
      <c r="AA71" s="714"/>
      <c r="AB71" s="714"/>
      <c r="AC71" s="714"/>
      <c r="AD71" s="714"/>
      <c r="AE71" s="714"/>
      <c r="AF71" s="714"/>
      <c r="AG71" s="714"/>
      <c r="AH71" s="714"/>
      <c r="AI71" s="714"/>
      <c r="AJ71" s="714"/>
      <c r="AK71" s="714"/>
      <c r="AL71" s="714"/>
      <c r="AM71" s="714"/>
      <c r="AN71" s="714"/>
      <c r="AO71" s="714"/>
      <c r="AP71" s="714"/>
      <c r="AQ71" s="714"/>
      <c r="AR71" s="714"/>
      <c r="AS71" s="714"/>
      <c r="AT71" s="714"/>
      <c r="AU71" s="714"/>
      <c r="AV71" s="715"/>
      <c r="AW71" s="170">
        <f>+LEN(C71)</f>
        <v>0</v>
      </c>
      <c r="AX71" s="182"/>
      <c r="AY71" s="182"/>
      <c r="AZ71" s="182"/>
      <c r="BA71" s="182"/>
      <c r="BB71" s="182"/>
      <c r="BC71" s="182"/>
      <c r="BJ71" s="179"/>
      <c r="BQ71" s="159"/>
      <c r="BR71" s="159"/>
    </row>
    <row r="72" spans="3:70" s="171" customFormat="1" ht="50.1" customHeight="1">
      <c r="C72" s="716"/>
      <c r="D72" s="717"/>
      <c r="E72" s="717"/>
      <c r="F72" s="717"/>
      <c r="G72" s="717"/>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8"/>
      <c r="AW72" s="254" t="str">
        <f>+IF(AW71&gt;180,"設定文字数を超過しています","")</f>
        <v/>
      </c>
      <c r="AX72" s="182"/>
      <c r="AY72" s="182"/>
      <c r="AZ72" s="182"/>
      <c r="BA72" s="182"/>
      <c r="BB72" s="182"/>
      <c r="BC72" s="182"/>
      <c r="BF72" s="183"/>
      <c r="BQ72" s="159"/>
      <c r="BR72" s="159"/>
    </row>
    <row r="73" spans="3:70" ht="40.5" customHeight="1" thickBot="1">
      <c r="C73" s="745" t="s">
        <v>1104</v>
      </c>
      <c r="D73" s="746"/>
      <c r="E73" s="746"/>
      <c r="F73" s="746"/>
      <c r="G73" s="746"/>
      <c r="H73" s="746"/>
      <c r="I73" s="746"/>
      <c r="J73" s="746"/>
      <c r="K73" s="747"/>
      <c r="L73" s="747"/>
      <c r="M73" s="746"/>
      <c r="N73" s="746"/>
      <c r="O73" s="746"/>
      <c r="P73" s="746"/>
      <c r="Q73" s="746"/>
      <c r="R73" s="746"/>
      <c r="S73" s="746"/>
      <c r="T73" s="747"/>
      <c r="U73" s="747"/>
      <c r="V73" s="746"/>
      <c r="W73" s="746"/>
      <c r="X73" s="746"/>
      <c r="Y73" s="746"/>
      <c r="Z73" s="746"/>
      <c r="AA73" s="746"/>
      <c r="AB73" s="746"/>
      <c r="AC73" s="747"/>
      <c r="AD73" s="747"/>
      <c r="AE73" s="746"/>
      <c r="AF73" s="746"/>
      <c r="AG73" s="746"/>
      <c r="AH73" s="746"/>
      <c r="AI73" s="746"/>
      <c r="AJ73" s="746"/>
      <c r="AK73" s="746"/>
      <c r="AL73" s="747"/>
      <c r="AM73" s="747"/>
      <c r="AN73" s="746"/>
      <c r="AO73" s="746"/>
      <c r="AP73" s="746"/>
      <c r="AQ73" s="746"/>
      <c r="AR73" s="746"/>
      <c r="AS73" s="746"/>
      <c r="AT73" s="746"/>
      <c r="AU73" s="746"/>
      <c r="AV73" s="748"/>
      <c r="AY73" s="180"/>
      <c r="BJ73" s="171"/>
    </row>
    <row r="74" spans="3:70" ht="27" customHeight="1" thickBot="1">
      <c r="C74" s="580" t="s">
        <v>1102</v>
      </c>
      <c r="D74" s="532"/>
      <c r="E74" s="532"/>
      <c r="F74" s="532"/>
      <c r="G74" s="532"/>
      <c r="H74" s="532"/>
      <c r="I74" s="532"/>
      <c r="J74" s="532"/>
      <c r="K74" s="750"/>
      <c r="L74" s="751"/>
      <c r="M74" s="752" t="s">
        <v>1023</v>
      </c>
      <c r="N74" s="753"/>
      <c r="O74" s="753"/>
      <c r="P74" s="753"/>
      <c r="Q74" s="753"/>
      <c r="R74" s="753"/>
      <c r="S74" s="754"/>
      <c r="T74" s="678"/>
      <c r="U74" s="755"/>
      <c r="V74" s="756" t="s">
        <v>140</v>
      </c>
      <c r="W74" s="693"/>
      <c r="X74" s="693"/>
      <c r="Y74" s="693"/>
      <c r="Z74" s="693"/>
      <c r="AA74" s="693"/>
      <c r="AB74" s="757"/>
      <c r="AC74" s="678"/>
      <c r="AD74" s="755"/>
      <c r="AE74" s="756" t="s">
        <v>141</v>
      </c>
      <c r="AF74" s="693"/>
      <c r="AG74" s="693"/>
      <c r="AH74" s="693"/>
      <c r="AI74" s="693"/>
      <c r="AJ74" s="693"/>
      <c r="AK74" s="757"/>
      <c r="AL74" s="678"/>
      <c r="AM74" s="755"/>
      <c r="AN74" s="756" t="s">
        <v>1024</v>
      </c>
      <c r="AO74" s="693"/>
      <c r="AP74" s="693"/>
      <c r="AQ74" s="693"/>
      <c r="AR74" s="693"/>
      <c r="AS74" s="693"/>
      <c r="AT74" s="693"/>
      <c r="AU74" s="693"/>
      <c r="AV74" s="694"/>
      <c r="AW74" s="162" t="str">
        <f>+IF(OR(AX74=0,AX74&gt;1),"要確認","")</f>
        <v>要確認</v>
      </c>
      <c r="AX74" s="161">
        <f>+COUNTIF(K74:AV76,"◎")</f>
        <v>0</v>
      </c>
      <c r="AY74" s="180"/>
    </row>
    <row r="75" spans="3:70" ht="27" customHeight="1" thickBot="1">
      <c r="C75" s="534"/>
      <c r="D75" s="749"/>
      <c r="E75" s="749"/>
      <c r="F75" s="749"/>
      <c r="G75" s="749"/>
      <c r="H75" s="749"/>
      <c r="I75" s="749"/>
      <c r="J75" s="749"/>
      <c r="K75" s="750"/>
      <c r="L75" s="751"/>
      <c r="M75" s="756" t="s">
        <v>142</v>
      </c>
      <c r="N75" s="693"/>
      <c r="O75" s="693"/>
      <c r="P75" s="693"/>
      <c r="Q75" s="693"/>
      <c r="R75" s="693"/>
      <c r="S75" s="757"/>
      <c r="T75" s="678"/>
      <c r="U75" s="755"/>
      <c r="V75" s="756" t="s">
        <v>295</v>
      </c>
      <c r="W75" s="693"/>
      <c r="X75" s="693"/>
      <c r="Y75" s="693"/>
      <c r="Z75" s="693"/>
      <c r="AA75" s="693"/>
      <c r="AB75" s="757"/>
      <c r="AC75" s="678"/>
      <c r="AD75" s="755"/>
      <c r="AE75" s="790" t="s">
        <v>312</v>
      </c>
      <c r="AF75" s="791"/>
      <c r="AG75" s="791"/>
      <c r="AH75" s="791"/>
      <c r="AI75" s="791"/>
      <c r="AJ75" s="791"/>
      <c r="AK75" s="796"/>
      <c r="AL75" s="678"/>
      <c r="AM75" s="755"/>
      <c r="AN75" s="790" t="s">
        <v>311</v>
      </c>
      <c r="AO75" s="791"/>
      <c r="AP75" s="791"/>
      <c r="AQ75" s="791"/>
      <c r="AR75" s="791"/>
      <c r="AS75" s="791"/>
      <c r="AT75" s="791"/>
      <c r="AU75" s="791"/>
      <c r="AV75" s="792"/>
      <c r="AY75" s="184"/>
    </row>
    <row r="76" spans="3:70" ht="27" customHeight="1" thickBot="1">
      <c r="C76" s="537"/>
      <c r="D76" s="538"/>
      <c r="E76" s="538"/>
      <c r="F76" s="538"/>
      <c r="G76" s="538"/>
      <c r="H76" s="538"/>
      <c r="I76" s="538"/>
      <c r="J76" s="538"/>
      <c r="K76" s="750"/>
      <c r="L76" s="751"/>
      <c r="M76" s="793" t="s">
        <v>63</v>
      </c>
      <c r="N76" s="794"/>
      <c r="O76" s="794"/>
      <c r="P76" s="570"/>
      <c r="Q76" s="570"/>
      <c r="R76" s="570"/>
      <c r="S76" s="570"/>
      <c r="T76" s="795"/>
      <c r="U76" s="795"/>
      <c r="V76" s="570"/>
      <c r="W76" s="570"/>
      <c r="X76" s="570"/>
      <c r="Y76" s="570"/>
      <c r="Z76" s="570"/>
      <c r="AA76" s="570"/>
      <c r="AB76" s="570"/>
      <c r="AC76" s="795"/>
      <c r="AD76" s="795"/>
      <c r="AE76" s="570"/>
      <c r="AF76" s="570"/>
      <c r="AG76" s="570"/>
      <c r="AH76" s="570"/>
      <c r="AI76" s="570"/>
      <c r="AJ76" s="570"/>
      <c r="AK76" s="570"/>
      <c r="AL76" s="795"/>
      <c r="AM76" s="795"/>
      <c r="AN76" s="570"/>
      <c r="AO76" s="570"/>
      <c r="AP76" s="570"/>
      <c r="AQ76" s="570"/>
      <c r="AR76" s="570"/>
      <c r="AS76" s="570"/>
      <c r="AT76" s="570"/>
      <c r="AU76" s="570"/>
      <c r="AV76" s="349" t="s">
        <v>64</v>
      </c>
      <c r="AY76" s="184"/>
    </row>
    <row r="77" spans="3:70" ht="34.5" customHeight="1">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8"/>
      <c r="AY77" s="184"/>
    </row>
    <row r="78" spans="3:70" s="171" customFormat="1" ht="78" customHeight="1">
      <c r="C78" s="778" t="s">
        <v>1175</v>
      </c>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80"/>
      <c r="AW78" s="185"/>
      <c r="AX78" s="231"/>
      <c r="AY78" s="231"/>
      <c r="AZ78" s="231"/>
      <c r="BA78" s="231"/>
      <c r="BB78" s="231"/>
      <c r="BC78" s="231"/>
      <c r="BJ78" s="184"/>
    </row>
    <row r="79" spans="3:70" s="171" customFormat="1" ht="39.950000000000003" customHeight="1">
      <c r="C79" s="781"/>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3"/>
      <c r="AW79" s="186" t="s">
        <v>146</v>
      </c>
      <c r="AX79" s="231"/>
      <c r="AY79" s="231"/>
      <c r="AZ79" s="231"/>
      <c r="BA79" s="231"/>
      <c r="BB79" s="231"/>
      <c r="BC79" s="231"/>
    </row>
    <row r="80" spans="3:70" s="171" customFormat="1" ht="39.950000000000003" customHeight="1">
      <c r="C80" s="784"/>
      <c r="D80" s="785"/>
      <c r="E80" s="785"/>
      <c r="F80" s="785"/>
      <c r="G80" s="785"/>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6"/>
      <c r="AW80" s="187">
        <f>+LEN(C79)</f>
        <v>0</v>
      </c>
      <c r="AX80" s="231"/>
      <c r="AY80" s="231"/>
      <c r="AZ80" s="231"/>
      <c r="BA80" s="231"/>
      <c r="BB80" s="231"/>
      <c r="BC80" s="231"/>
    </row>
    <row r="81" spans="1:62" s="171" customFormat="1" ht="39.950000000000003" customHeight="1">
      <c r="C81" s="784"/>
      <c r="D81" s="785"/>
      <c r="E81" s="785"/>
      <c r="F81" s="785"/>
      <c r="G81" s="785"/>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6"/>
      <c r="AW81" s="1253" t="str">
        <f>+IF(AW80&gt;600,"設定文字数を超過しています","")</f>
        <v/>
      </c>
      <c r="AX81" s="231"/>
      <c r="AY81" s="231"/>
      <c r="AZ81" s="231"/>
      <c r="BA81" s="231"/>
      <c r="BB81" s="231"/>
      <c r="BC81" s="231"/>
    </row>
    <row r="82" spans="1:62" s="171" customFormat="1" ht="39.950000000000003" customHeight="1">
      <c r="C82" s="784"/>
      <c r="D82" s="785"/>
      <c r="E82" s="785"/>
      <c r="F82" s="785"/>
      <c r="G82" s="785"/>
      <c r="H82" s="785"/>
      <c r="I82" s="785"/>
      <c r="J82" s="785"/>
      <c r="K82" s="785"/>
      <c r="L82" s="785"/>
      <c r="M82" s="785"/>
      <c r="N82" s="785"/>
      <c r="O82" s="785"/>
      <c r="P82" s="785"/>
      <c r="Q82" s="785"/>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785"/>
      <c r="AV82" s="786"/>
      <c r="AW82" s="1253"/>
      <c r="AX82" s="231"/>
      <c r="AY82" s="231"/>
      <c r="AZ82" s="231"/>
      <c r="BA82" s="231"/>
      <c r="BB82" s="231"/>
      <c r="BC82" s="231"/>
    </row>
    <row r="83" spans="1:62" s="171" customFormat="1" ht="39.950000000000003" customHeight="1">
      <c r="C83" s="784"/>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6"/>
      <c r="AW83" s="255"/>
      <c r="AX83" s="231"/>
      <c r="AY83" s="231"/>
      <c r="AZ83" s="231"/>
      <c r="BA83" s="231"/>
      <c r="BB83" s="231"/>
      <c r="BC83" s="231"/>
    </row>
    <row r="84" spans="1:62" s="171" customFormat="1" ht="39.950000000000003" customHeight="1">
      <c r="C84" s="784"/>
      <c r="D84" s="785"/>
      <c r="E84" s="785"/>
      <c r="F84" s="785"/>
      <c r="G84" s="785"/>
      <c r="H84" s="785"/>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6"/>
      <c r="AW84" s="255"/>
      <c r="AX84" s="231"/>
      <c r="AY84" s="231"/>
      <c r="AZ84" s="231"/>
      <c r="BA84" s="231"/>
      <c r="BB84" s="231"/>
      <c r="BC84" s="231"/>
    </row>
    <row r="85" spans="1:62" s="171" customFormat="1" ht="39.950000000000003" customHeight="1">
      <c r="C85" s="787"/>
      <c r="D85" s="788"/>
      <c r="E85" s="788"/>
      <c r="F85" s="788"/>
      <c r="G85" s="788"/>
      <c r="H85" s="788"/>
      <c r="I85" s="788"/>
      <c r="J85" s="788"/>
      <c r="K85" s="788"/>
      <c r="L85" s="788"/>
      <c r="M85" s="788"/>
      <c r="N85" s="788"/>
      <c r="O85" s="788"/>
      <c r="P85" s="788"/>
      <c r="Q85" s="788"/>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9"/>
      <c r="AX85" s="231"/>
      <c r="AY85" s="231"/>
      <c r="AZ85" s="231"/>
      <c r="BA85" s="231"/>
      <c r="BB85" s="231"/>
      <c r="BC85" s="231"/>
    </row>
    <row r="86" spans="1:62" ht="66" customHeight="1">
      <c r="C86" s="1267" t="s">
        <v>1178</v>
      </c>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9"/>
      <c r="AW86" s="244"/>
      <c r="AX86" s="159" t="str">
        <f>IF(AT86="〇","〇","")</f>
        <v/>
      </c>
      <c r="AY86" s="184"/>
    </row>
    <row r="87" spans="1:62" ht="36" customHeight="1">
      <c r="C87" s="1270" t="s">
        <v>1120</v>
      </c>
      <c r="D87" s="1271"/>
      <c r="E87" s="1272" t="s">
        <v>1121</v>
      </c>
      <c r="F87" s="1272"/>
      <c r="G87" s="1272"/>
      <c r="H87" s="1272"/>
      <c r="I87" s="1272"/>
      <c r="J87" s="1272"/>
      <c r="K87" s="1272"/>
      <c r="L87" s="1272"/>
      <c r="M87" s="1272"/>
      <c r="N87" s="1272"/>
      <c r="O87" s="1272"/>
      <c r="P87" s="1272"/>
      <c r="Q87" s="1272"/>
      <c r="R87" s="1272"/>
      <c r="S87" s="1272"/>
      <c r="T87" s="1272"/>
      <c r="U87" s="1272"/>
      <c r="V87" s="1272"/>
      <c r="W87" s="1272"/>
      <c r="X87" s="1272"/>
      <c r="Y87" s="1272"/>
      <c r="Z87" s="1272"/>
      <c r="AA87" s="1272"/>
      <c r="AB87" s="1272"/>
      <c r="AC87" s="1272"/>
      <c r="AD87" s="1272"/>
      <c r="AE87" s="1272"/>
      <c r="AF87" s="1272"/>
      <c r="AG87" s="1272"/>
      <c r="AH87" s="1272"/>
      <c r="AI87" s="1272"/>
      <c r="AJ87" s="1272"/>
      <c r="AK87" s="1272"/>
      <c r="AL87" s="1272"/>
      <c r="AM87" s="1272"/>
      <c r="AN87" s="1272"/>
      <c r="AO87" s="1272"/>
      <c r="AP87" s="1273"/>
      <c r="AQ87" s="765"/>
      <c r="AR87" s="766"/>
      <c r="AS87" s="766"/>
      <c r="AT87" s="766"/>
      <c r="AU87" s="766"/>
      <c r="AV87" s="767"/>
      <c r="AY87" s="184"/>
    </row>
    <row r="88" spans="1:62" ht="36" customHeight="1">
      <c r="C88" s="774" t="s">
        <v>1122</v>
      </c>
      <c r="D88" s="775"/>
      <c r="E88" s="776" t="s">
        <v>1123</v>
      </c>
      <c r="F88" s="776"/>
      <c r="G88" s="776"/>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7"/>
      <c r="AQ88" s="768"/>
      <c r="AR88" s="769"/>
      <c r="AS88" s="769"/>
      <c r="AT88" s="769"/>
      <c r="AU88" s="769"/>
      <c r="AV88" s="770"/>
      <c r="AW88" s="165"/>
      <c r="AY88" s="184"/>
    </row>
    <row r="89" spans="1:62" ht="36" customHeight="1">
      <c r="C89" s="797" t="s">
        <v>1124</v>
      </c>
      <c r="D89" s="798"/>
      <c r="E89" s="799" t="s">
        <v>1125</v>
      </c>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800"/>
      <c r="AQ89" s="771"/>
      <c r="AR89" s="772"/>
      <c r="AS89" s="772"/>
      <c r="AT89" s="772"/>
      <c r="AU89" s="772"/>
      <c r="AV89" s="773"/>
      <c r="AW89" s="170"/>
      <c r="AY89" s="184"/>
    </row>
    <row r="90" spans="1:62" ht="6" customHeight="1">
      <c r="A90" s="260"/>
      <c r="B90" s="260"/>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45" t="str">
        <f>+IF(AW89&gt;250,"設定文字数を超過しています","")</f>
        <v/>
      </c>
      <c r="AY90" s="184"/>
    </row>
    <row r="91" spans="1:62" ht="6" customHeight="1">
      <c r="A91" s="260"/>
      <c r="B91" s="260"/>
      <c r="C91" s="262"/>
      <c r="D91" s="262"/>
      <c r="E91" s="262"/>
      <c r="F91" s="262"/>
      <c r="G91" s="262"/>
      <c r="H91" s="262"/>
      <c r="I91" s="262"/>
      <c r="J91" s="262"/>
      <c r="K91" s="263"/>
      <c r="L91" s="263"/>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Y91" s="184"/>
    </row>
    <row r="92" spans="1:62" ht="17.45" customHeight="1">
      <c r="C92" s="826" t="s">
        <v>143</v>
      </c>
      <c r="D92" s="826"/>
      <c r="E92" s="826"/>
      <c r="F92" s="826"/>
      <c r="G92" s="826"/>
      <c r="H92" s="826"/>
      <c r="I92" s="826"/>
      <c r="J92" s="826"/>
      <c r="K92" s="826"/>
      <c r="L92" s="826"/>
      <c r="M92" s="826"/>
      <c r="N92" s="826"/>
      <c r="O92" s="826"/>
      <c r="P92" s="826"/>
      <c r="Q92" s="826"/>
      <c r="R92" s="826"/>
      <c r="S92" s="826"/>
      <c r="T92" s="826"/>
      <c r="U92" s="826"/>
      <c r="V92" s="826"/>
    </row>
    <row r="93" spans="1:62" s="171" customFormat="1" ht="75" customHeight="1">
      <c r="C93" s="827" t="s">
        <v>1202</v>
      </c>
      <c r="D93" s="828"/>
      <c r="E93" s="828"/>
      <c r="F93" s="828"/>
      <c r="G93" s="828"/>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8"/>
      <c r="AL93" s="828"/>
      <c r="AM93" s="828"/>
      <c r="AN93" s="828"/>
      <c r="AO93" s="828"/>
      <c r="AP93" s="828"/>
      <c r="AQ93" s="828"/>
      <c r="AR93" s="828"/>
      <c r="AS93" s="828"/>
      <c r="AT93" s="828"/>
      <c r="AU93" s="828"/>
      <c r="AV93" s="829"/>
      <c r="AW93" s="186"/>
      <c r="AX93" s="758"/>
      <c r="AY93" s="758"/>
      <c r="AZ93" s="758"/>
      <c r="BA93" s="758"/>
      <c r="BB93" s="229"/>
      <c r="BC93" s="229"/>
      <c r="BJ93" s="159"/>
    </row>
    <row r="94" spans="1:62" s="171" customFormat="1" ht="76.5" customHeight="1">
      <c r="C94" s="759" t="s">
        <v>1098</v>
      </c>
      <c r="D94" s="760"/>
      <c r="E94" s="760"/>
      <c r="F94" s="760"/>
      <c r="G94" s="760"/>
      <c r="H94" s="760"/>
      <c r="I94" s="760"/>
      <c r="J94" s="760"/>
      <c r="K94" s="760"/>
      <c r="L94" s="760"/>
      <c r="M94" s="760"/>
      <c r="N94" s="760"/>
      <c r="O94" s="760"/>
      <c r="P94" s="760"/>
      <c r="Q94" s="760"/>
      <c r="R94" s="760"/>
      <c r="S94" s="760"/>
      <c r="T94" s="760"/>
      <c r="U94" s="760"/>
      <c r="V94" s="760"/>
      <c r="W94" s="760"/>
      <c r="X94" s="760"/>
      <c r="Y94" s="760"/>
      <c r="Z94" s="760"/>
      <c r="AA94" s="760"/>
      <c r="AB94" s="760"/>
      <c r="AC94" s="760"/>
      <c r="AD94" s="760"/>
      <c r="AE94" s="760"/>
      <c r="AF94" s="760"/>
      <c r="AG94" s="760"/>
      <c r="AH94" s="760"/>
      <c r="AI94" s="760"/>
      <c r="AJ94" s="760"/>
      <c r="AK94" s="761"/>
      <c r="AL94" s="762" t="s">
        <v>1068</v>
      </c>
      <c r="AM94" s="763"/>
      <c r="AN94" s="763"/>
      <c r="AO94" s="763"/>
      <c r="AP94" s="763"/>
      <c r="AQ94" s="763"/>
      <c r="AR94" s="763"/>
      <c r="AS94" s="763"/>
      <c r="AT94" s="763"/>
      <c r="AU94" s="763"/>
      <c r="AV94" s="764"/>
      <c r="AW94" s="185"/>
      <c r="AX94" s="233"/>
      <c r="AY94" s="233"/>
      <c r="AZ94" s="233"/>
      <c r="BA94" s="233"/>
      <c r="BB94" s="233"/>
      <c r="BC94" s="233"/>
    </row>
    <row r="95" spans="1:62" s="171" customFormat="1" ht="65.099999999999994" customHeight="1">
      <c r="C95" s="801" t="s">
        <v>149</v>
      </c>
      <c r="D95" s="802"/>
      <c r="E95" s="807"/>
      <c r="F95" s="808"/>
      <c r="G95" s="808"/>
      <c r="H95" s="808"/>
      <c r="I95" s="808"/>
      <c r="J95" s="808"/>
      <c r="K95" s="808"/>
      <c r="L95" s="808"/>
      <c r="M95" s="808"/>
      <c r="N95" s="808"/>
      <c r="O95" s="808"/>
      <c r="P95" s="808"/>
      <c r="Q95" s="808"/>
      <c r="R95" s="808"/>
      <c r="S95" s="808"/>
      <c r="T95" s="808"/>
      <c r="U95" s="808"/>
      <c r="V95" s="808"/>
      <c r="W95" s="808"/>
      <c r="X95" s="808"/>
      <c r="Y95" s="808"/>
      <c r="Z95" s="808"/>
      <c r="AA95" s="808"/>
      <c r="AB95" s="808"/>
      <c r="AC95" s="808"/>
      <c r="AD95" s="808"/>
      <c r="AE95" s="808"/>
      <c r="AF95" s="808"/>
      <c r="AG95" s="808"/>
      <c r="AH95" s="808"/>
      <c r="AI95" s="808"/>
      <c r="AJ95" s="808"/>
      <c r="AK95" s="809"/>
      <c r="AL95" s="813"/>
      <c r="AM95" s="814"/>
      <c r="AN95" s="814"/>
      <c r="AO95" s="814"/>
      <c r="AP95" s="814"/>
      <c r="AQ95" s="814"/>
      <c r="AR95" s="814"/>
      <c r="AS95" s="814"/>
      <c r="AT95" s="814"/>
      <c r="AU95" s="814"/>
      <c r="AV95" s="815"/>
      <c r="AW95" s="165" t="s">
        <v>147</v>
      </c>
      <c r="AX95" s="181"/>
      <c r="AY95" s="181"/>
      <c r="AZ95" s="181"/>
      <c r="BA95" s="181"/>
      <c r="BB95" s="181"/>
      <c r="BC95" s="181"/>
    </row>
    <row r="96" spans="1:62" s="171" customFormat="1" ht="65.099999999999994" customHeight="1">
      <c r="C96" s="803"/>
      <c r="D96" s="804"/>
      <c r="E96" s="807"/>
      <c r="F96" s="808"/>
      <c r="G96" s="808"/>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816"/>
      <c r="AM96" s="817"/>
      <c r="AN96" s="817"/>
      <c r="AO96" s="817"/>
      <c r="AP96" s="817"/>
      <c r="AQ96" s="817"/>
      <c r="AR96" s="817"/>
      <c r="AS96" s="817"/>
      <c r="AT96" s="817"/>
      <c r="AU96" s="817"/>
      <c r="AV96" s="818"/>
      <c r="AW96" s="187">
        <f>+LEN(E95)</f>
        <v>0</v>
      </c>
      <c r="AX96" s="181"/>
      <c r="AY96" s="181"/>
      <c r="AZ96" s="181"/>
      <c r="BA96" s="181"/>
      <c r="BB96" s="181"/>
      <c r="BC96" s="181"/>
    </row>
    <row r="97" spans="3:55" s="171" customFormat="1" ht="65.099999999999994" customHeight="1">
      <c r="C97" s="803"/>
      <c r="D97" s="804"/>
      <c r="E97" s="807"/>
      <c r="F97" s="808"/>
      <c r="G97" s="808"/>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816"/>
      <c r="AM97" s="817"/>
      <c r="AN97" s="817"/>
      <c r="AO97" s="817"/>
      <c r="AP97" s="817"/>
      <c r="AQ97" s="817"/>
      <c r="AR97" s="817"/>
      <c r="AS97" s="817"/>
      <c r="AT97" s="817"/>
      <c r="AU97" s="817"/>
      <c r="AV97" s="818"/>
      <c r="AW97" s="223" t="str">
        <f>+IF(AW96&gt;1300,"設定文字数を超過しています","")</f>
        <v/>
      </c>
      <c r="AX97" s="181"/>
      <c r="AY97" s="181"/>
      <c r="AZ97" s="181"/>
      <c r="BA97" s="181"/>
      <c r="BB97" s="181"/>
      <c r="BC97" s="181"/>
    </row>
    <row r="98" spans="3:55" s="171" customFormat="1" ht="65.099999999999994" customHeight="1">
      <c r="C98" s="803"/>
      <c r="D98" s="804"/>
      <c r="E98" s="807"/>
      <c r="F98" s="808"/>
      <c r="G98" s="808"/>
      <c r="H98" s="808"/>
      <c r="I98" s="808"/>
      <c r="J98" s="808"/>
      <c r="K98" s="808"/>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9"/>
      <c r="AL98" s="816"/>
      <c r="AM98" s="817"/>
      <c r="AN98" s="817"/>
      <c r="AO98" s="817"/>
      <c r="AP98" s="817"/>
      <c r="AQ98" s="817"/>
      <c r="AR98" s="817"/>
      <c r="AS98" s="817"/>
      <c r="AT98" s="817"/>
      <c r="AU98" s="817"/>
      <c r="AV98" s="818"/>
      <c r="AW98" s="165" t="s">
        <v>148</v>
      </c>
      <c r="AX98" s="181"/>
      <c r="AY98" s="181"/>
      <c r="AZ98" s="181"/>
      <c r="BA98" s="181"/>
      <c r="BB98" s="181"/>
      <c r="BC98" s="181"/>
    </row>
    <row r="99" spans="3:55" s="171" customFormat="1" ht="65.099999999999994" customHeight="1">
      <c r="C99" s="803"/>
      <c r="D99" s="804"/>
      <c r="E99" s="807"/>
      <c r="F99" s="808"/>
      <c r="G99" s="808"/>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9"/>
      <c r="AL99" s="816"/>
      <c r="AM99" s="817"/>
      <c r="AN99" s="817"/>
      <c r="AO99" s="817"/>
      <c r="AP99" s="817"/>
      <c r="AQ99" s="817"/>
      <c r="AR99" s="817"/>
      <c r="AS99" s="817"/>
      <c r="AT99" s="817"/>
      <c r="AU99" s="817"/>
      <c r="AV99" s="818"/>
      <c r="AW99" s="187">
        <f>+LEN(AL95)</f>
        <v>0</v>
      </c>
      <c r="AX99" s="181"/>
      <c r="AY99" s="181"/>
      <c r="AZ99" s="181"/>
      <c r="BA99" s="181"/>
      <c r="BB99" s="181"/>
      <c r="BC99" s="181"/>
    </row>
    <row r="100" spans="3:55" s="171" customFormat="1" ht="65.099999999999994" customHeight="1">
      <c r="C100" s="803"/>
      <c r="D100" s="804"/>
      <c r="E100" s="807"/>
      <c r="F100" s="808"/>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9"/>
      <c r="AL100" s="816"/>
      <c r="AM100" s="817"/>
      <c r="AN100" s="817"/>
      <c r="AO100" s="817"/>
      <c r="AP100" s="817"/>
      <c r="AQ100" s="817"/>
      <c r="AR100" s="817"/>
      <c r="AS100" s="817"/>
      <c r="AT100" s="817"/>
      <c r="AU100" s="817"/>
      <c r="AV100" s="818"/>
      <c r="AW100" s="223" t="str">
        <f>+IF(AW99&gt;420,"設定文字数を超過しています","")</f>
        <v/>
      </c>
      <c r="AX100" s="181"/>
      <c r="AY100" s="181"/>
      <c r="AZ100" s="181"/>
      <c r="BA100" s="181"/>
      <c r="BB100" s="181"/>
      <c r="BC100" s="181"/>
    </row>
    <row r="101" spans="3:55" s="171" customFormat="1" ht="65.099999999999994" customHeight="1">
      <c r="C101" s="803"/>
      <c r="D101" s="804"/>
      <c r="E101" s="807"/>
      <c r="F101" s="808"/>
      <c r="G101" s="808"/>
      <c r="H101" s="808"/>
      <c r="I101" s="808"/>
      <c r="J101" s="808"/>
      <c r="K101" s="808"/>
      <c r="L101" s="808"/>
      <c r="M101" s="808"/>
      <c r="N101" s="808"/>
      <c r="O101" s="808"/>
      <c r="P101" s="808"/>
      <c r="Q101" s="808"/>
      <c r="R101" s="808"/>
      <c r="S101" s="808"/>
      <c r="T101" s="808"/>
      <c r="U101" s="808"/>
      <c r="V101" s="808"/>
      <c r="W101" s="808"/>
      <c r="X101" s="808"/>
      <c r="Y101" s="808"/>
      <c r="Z101" s="808"/>
      <c r="AA101" s="808"/>
      <c r="AB101" s="808"/>
      <c r="AC101" s="808"/>
      <c r="AD101" s="808"/>
      <c r="AE101" s="808"/>
      <c r="AF101" s="808"/>
      <c r="AG101" s="808"/>
      <c r="AH101" s="808"/>
      <c r="AI101" s="808"/>
      <c r="AJ101" s="808"/>
      <c r="AK101" s="809"/>
      <c r="AL101" s="816"/>
      <c r="AM101" s="817"/>
      <c r="AN101" s="817"/>
      <c r="AO101" s="817"/>
      <c r="AP101" s="817"/>
      <c r="AQ101" s="817"/>
      <c r="AR101" s="817"/>
      <c r="AS101" s="817"/>
      <c r="AT101" s="817"/>
      <c r="AU101" s="817"/>
      <c r="AV101" s="818"/>
      <c r="AW101" s="181"/>
      <c r="AX101" s="181"/>
      <c r="AY101" s="181"/>
      <c r="AZ101" s="181"/>
      <c r="BA101" s="181"/>
      <c r="BB101" s="181"/>
      <c r="BC101" s="181"/>
    </row>
    <row r="102" spans="3:55" s="171" customFormat="1" ht="65.099999999999994" customHeight="1">
      <c r="C102" s="803"/>
      <c r="D102" s="804"/>
      <c r="E102" s="807"/>
      <c r="F102" s="808"/>
      <c r="G102" s="808"/>
      <c r="H102" s="808"/>
      <c r="I102" s="808"/>
      <c r="J102" s="808"/>
      <c r="K102" s="808"/>
      <c r="L102" s="808"/>
      <c r="M102" s="808"/>
      <c r="N102" s="808"/>
      <c r="O102" s="808"/>
      <c r="P102" s="808"/>
      <c r="Q102" s="808"/>
      <c r="R102" s="808"/>
      <c r="S102" s="808"/>
      <c r="T102" s="808"/>
      <c r="U102" s="808"/>
      <c r="V102" s="808"/>
      <c r="W102" s="808"/>
      <c r="X102" s="808"/>
      <c r="Y102" s="808"/>
      <c r="Z102" s="808"/>
      <c r="AA102" s="808"/>
      <c r="AB102" s="808"/>
      <c r="AC102" s="808"/>
      <c r="AD102" s="808"/>
      <c r="AE102" s="808"/>
      <c r="AF102" s="808"/>
      <c r="AG102" s="808"/>
      <c r="AH102" s="808"/>
      <c r="AI102" s="808"/>
      <c r="AJ102" s="808"/>
      <c r="AK102" s="809"/>
      <c r="AL102" s="816"/>
      <c r="AM102" s="817"/>
      <c r="AN102" s="817"/>
      <c r="AO102" s="817"/>
      <c r="AP102" s="817"/>
      <c r="AQ102" s="817"/>
      <c r="AR102" s="817"/>
      <c r="AS102" s="817"/>
      <c r="AT102" s="817"/>
      <c r="AU102" s="817"/>
      <c r="AV102" s="818"/>
      <c r="AW102" s="181"/>
      <c r="AX102" s="181"/>
      <c r="AY102" s="181"/>
      <c r="AZ102" s="181"/>
      <c r="BA102" s="181"/>
      <c r="BB102" s="181"/>
      <c r="BC102" s="181"/>
    </row>
    <row r="103" spans="3:55" s="171" customFormat="1" ht="65.099999999999994" customHeight="1">
      <c r="C103" s="805"/>
      <c r="D103" s="806"/>
      <c r="E103" s="810"/>
      <c r="F103" s="811"/>
      <c r="G103" s="811"/>
      <c r="H103" s="811"/>
      <c r="I103" s="811"/>
      <c r="J103" s="811"/>
      <c r="K103" s="811"/>
      <c r="L103" s="811"/>
      <c r="M103" s="811"/>
      <c r="N103" s="811"/>
      <c r="O103" s="811"/>
      <c r="P103" s="811"/>
      <c r="Q103" s="811"/>
      <c r="R103" s="811"/>
      <c r="S103" s="811"/>
      <c r="T103" s="811"/>
      <c r="U103" s="811"/>
      <c r="V103" s="811"/>
      <c r="W103" s="811"/>
      <c r="X103" s="811"/>
      <c r="Y103" s="811"/>
      <c r="Z103" s="811"/>
      <c r="AA103" s="811"/>
      <c r="AB103" s="811"/>
      <c r="AC103" s="811"/>
      <c r="AD103" s="811"/>
      <c r="AE103" s="811"/>
      <c r="AF103" s="811"/>
      <c r="AG103" s="811"/>
      <c r="AH103" s="811"/>
      <c r="AI103" s="811"/>
      <c r="AJ103" s="811"/>
      <c r="AK103" s="812"/>
      <c r="AL103" s="819"/>
      <c r="AM103" s="820"/>
      <c r="AN103" s="820"/>
      <c r="AO103" s="820"/>
      <c r="AP103" s="820"/>
      <c r="AQ103" s="820"/>
      <c r="AR103" s="820"/>
      <c r="AS103" s="820"/>
      <c r="AT103" s="820"/>
      <c r="AU103" s="820"/>
      <c r="AV103" s="821"/>
      <c r="AW103" s="185"/>
      <c r="AX103" s="181"/>
      <c r="AY103" s="181"/>
      <c r="AZ103" s="181"/>
      <c r="BA103" s="181"/>
      <c r="BB103" s="181"/>
      <c r="BC103" s="181"/>
    </row>
    <row r="104" spans="3:55" s="171" customFormat="1" ht="84.75" customHeight="1">
      <c r="C104" s="759" t="s">
        <v>1098</v>
      </c>
      <c r="D104" s="760"/>
      <c r="E104" s="760"/>
      <c r="F104" s="760"/>
      <c r="G104" s="760"/>
      <c r="H104" s="760"/>
      <c r="I104" s="760"/>
      <c r="J104" s="760"/>
      <c r="K104" s="760"/>
      <c r="L104" s="760"/>
      <c r="M104" s="760"/>
      <c r="N104" s="760"/>
      <c r="O104" s="760"/>
      <c r="P104" s="760"/>
      <c r="Q104" s="760"/>
      <c r="R104" s="760"/>
      <c r="S104" s="760"/>
      <c r="T104" s="760"/>
      <c r="U104" s="760"/>
      <c r="V104" s="760"/>
      <c r="W104" s="760"/>
      <c r="X104" s="760"/>
      <c r="Y104" s="760"/>
      <c r="Z104" s="760"/>
      <c r="AA104" s="760"/>
      <c r="AB104" s="760"/>
      <c r="AC104" s="760"/>
      <c r="AD104" s="760"/>
      <c r="AE104" s="760"/>
      <c r="AF104" s="760"/>
      <c r="AG104" s="760"/>
      <c r="AH104" s="760"/>
      <c r="AI104" s="760"/>
      <c r="AJ104" s="760"/>
      <c r="AK104" s="761"/>
      <c r="AL104" s="762" t="s">
        <v>1068</v>
      </c>
      <c r="AM104" s="763"/>
      <c r="AN104" s="763"/>
      <c r="AO104" s="763"/>
      <c r="AP104" s="763"/>
      <c r="AQ104" s="763"/>
      <c r="AR104" s="763"/>
      <c r="AS104" s="763"/>
      <c r="AT104" s="763"/>
      <c r="AU104" s="763"/>
      <c r="AV104" s="764"/>
      <c r="AW104" s="185"/>
      <c r="AX104" s="233"/>
      <c r="AY104" s="233"/>
      <c r="AZ104" s="233"/>
      <c r="BA104" s="233"/>
      <c r="BB104" s="233"/>
      <c r="BC104" s="233"/>
    </row>
    <row r="105" spans="3:55" s="171" customFormat="1" ht="65.099999999999994" customHeight="1">
      <c r="C105" s="803" t="s">
        <v>150</v>
      </c>
      <c r="D105" s="804"/>
      <c r="E105" s="822"/>
      <c r="F105" s="823"/>
      <c r="G105" s="823"/>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4"/>
      <c r="AL105" s="813"/>
      <c r="AM105" s="814"/>
      <c r="AN105" s="814"/>
      <c r="AO105" s="814"/>
      <c r="AP105" s="814"/>
      <c r="AQ105" s="814"/>
      <c r="AR105" s="814"/>
      <c r="AS105" s="814"/>
      <c r="AT105" s="814"/>
      <c r="AU105" s="814"/>
      <c r="AV105" s="815"/>
      <c r="AW105" s="165" t="s">
        <v>147</v>
      </c>
      <c r="AX105" s="181"/>
      <c r="AY105" s="181"/>
      <c r="AZ105" s="181"/>
      <c r="BA105" s="181"/>
      <c r="BB105" s="181"/>
      <c r="BC105" s="181"/>
    </row>
    <row r="106" spans="3:55" s="171" customFormat="1" ht="65.099999999999994" customHeight="1">
      <c r="C106" s="803"/>
      <c r="D106" s="804"/>
      <c r="E106" s="807"/>
      <c r="F106" s="808"/>
      <c r="G106" s="808"/>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9"/>
      <c r="AL106" s="816"/>
      <c r="AM106" s="825"/>
      <c r="AN106" s="825"/>
      <c r="AO106" s="825"/>
      <c r="AP106" s="825"/>
      <c r="AQ106" s="825"/>
      <c r="AR106" s="825"/>
      <c r="AS106" s="825"/>
      <c r="AT106" s="825"/>
      <c r="AU106" s="825"/>
      <c r="AV106" s="818"/>
      <c r="AW106" s="187">
        <f>+LEN(E105)</f>
        <v>0</v>
      </c>
      <c r="AX106" s="181"/>
      <c r="AY106" s="181"/>
      <c r="AZ106" s="181"/>
      <c r="BA106" s="181"/>
      <c r="BB106" s="181"/>
      <c r="BC106" s="181"/>
    </row>
    <row r="107" spans="3:55" s="171" customFormat="1" ht="65.099999999999994" customHeight="1">
      <c r="C107" s="803"/>
      <c r="D107" s="804"/>
      <c r="E107" s="807"/>
      <c r="F107" s="808"/>
      <c r="G107" s="808"/>
      <c r="H107" s="808"/>
      <c r="I107" s="808"/>
      <c r="J107" s="808"/>
      <c r="K107" s="808"/>
      <c r="L107" s="808"/>
      <c r="M107" s="808"/>
      <c r="N107" s="808"/>
      <c r="O107" s="808"/>
      <c r="P107" s="808"/>
      <c r="Q107" s="808"/>
      <c r="R107" s="808"/>
      <c r="S107" s="808"/>
      <c r="T107" s="808"/>
      <c r="U107" s="808"/>
      <c r="V107" s="808"/>
      <c r="W107" s="808"/>
      <c r="X107" s="808"/>
      <c r="Y107" s="808"/>
      <c r="Z107" s="808"/>
      <c r="AA107" s="808"/>
      <c r="AB107" s="808"/>
      <c r="AC107" s="808"/>
      <c r="AD107" s="808"/>
      <c r="AE107" s="808"/>
      <c r="AF107" s="808"/>
      <c r="AG107" s="808"/>
      <c r="AH107" s="808"/>
      <c r="AI107" s="808"/>
      <c r="AJ107" s="808"/>
      <c r="AK107" s="809"/>
      <c r="AL107" s="816"/>
      <c r="AM107" s="825"/>
      <c r="AN107" s="825"/>
      <c r="AO107" s="825"/>
      <c r="AP107" s="825"/>
      <c r="AQ107" s="825"/>
      <c r="AR107" s="825"/>
      <c r="AS107" s="825"/>
      <c r="AT107" s="825"/>
      <c r="AU107" s="825"/>
      <c r="AV107" s="818"/>
      <c r="AW107" s="223" t="str">
        <f>+IF(AW106&gt;1300,"設定文字数を超過しています","")</f>
        <v/>
      </c>
      <c r="AX107" s="181"/>
      <c r="AY107" s="181"/>
      <c r="AZ107" s="181"/>
      <c r="BA107" s="181"/>
      <c r="BB107" s="181"/>
      <c r="BC107" s="181"/>
    </row>
    <row r="108" spans="3:55" s="171" customFormat="1" ht="65.099999999999994" customHeight="1">
      <c r="C108" s="803"/>
      <c r="D108" s="804"/>
      <c r="E108" s="807"/>
      <c r="F108" s="808"/>
      <c r="G108" s="808"/>
      <c r="H108" s="808"/>
      <c r="I108" s="808"/>
      <c r="J108" s="808"/>
      <c r="K108" s="808"/>
      <c r="L108" s="808"/>
      <c r="M108" s="808"/>
      <c r="N108" s="808"/>
      <c r="O108" s="808"/>
      <c r="P108" s="808"/>
      <c r="Q108" s="808"/>
      <c r="R108" s="808"/>
      <c r="S108" s="808"/>
      <c r="T108" s="808"/>
      <c r="U108" s="808"/>
      <c r="V108" s="808"/>
      <c r="W108" s="808"/>
      <c r="X108" s="808"/>
      <c r="Y108" s="808"/>
      <c r="Z108" s="808"/>
      <c r="AA108" s="808"/>
      <c r="AB108" s="808"/>
      <c r="AC108" s="808"/>
      <c r="AD108" s="808"/>
      <c r="AE108" s="808"/>
      <c r="AF108" s="808"/>
      <c r="AG108" s="808"/>
      <c r="AH108" s="808"/>
      <c r="AI108" s="808"/>
      <c r="AJ108" s="808"/>
      <c r="AK108" s="809"/>
      <c r="AL108" s="816"/>
      <c r="AM108" s="825"/>
      <c r="AN108" s="825"/>
      <c r="AO108" s="825"/>
      <c r="AP108" s="825"/>
      <c r="AQ108" s="825"/>
      <c r="AR108" s="825"/>
      <c r="AS108" s="825"/>
      <c r="AT108" s="825"/>
      <c r="AU108" s="825"/>
      <c r="AV108" s="818"/>
      <c r="AW108" s="165" t="s">
        <v>148</v>
      </c>
      <c r="AX108" s="181"/>
      <c r="AY108" s="181"/>
      <c r="AZ108" s="181"/>
      <c r="BA108" s="181"/>
      <c r="BB108" s="181"/>
      <c r="BC108" s="181"/>
    </row>
    <row r="109" spans="3:55" s="171" customFormat="1" ht="65.099999999999994" customHeight="1">
      <c r="C109" s="803"/>
      <c r="D109" s="804"/>
      <c r="E109" s="807"/>
      <c r="F109" s="808"/>
      <c r="G109" s="808"/>
      <c r="H109" s="808"/>
      <c r="I109" s="808"/>
      <c r="J109" s="808"/>
      <c r="K109" s="808"/>
      <c r="L109" s="808"/>
      <c r="M109" s="808"/>
      <c r="N109" s="808"/>
      <c r="O109" s="808"/>
      <c r="P109" s="808"/>
      <c r="Q109" s="808"/>
      <c r="R109" s="808"/>
      <c r="S109" s="808"/>
      <c r="T109" s="808"/>
      <c r="U109" s="808"/>
      <c r="V109" s="808"/>
      <c r="W109" s="808"/>
      <c r="X109" s="808"/>
      <c r="Y109" s="808"/>
      <c r="Z109" s="808"/>
      <c r="AA109" s="808"/>
      <c r="AB109" s="808"/>
      <c r="AC109" s="808"/>
      <c r="AD109" s="808"/>
      <c r="AE109" s="808"/>
      <c r="AF109" s="808"/>
      <c r="AG109" s="808"/>
      <c r="AH109" s="808"/>
      <c r="AI109" s="808"/>
      <c r="AJ109" s="808"/>
      <c r="AK109" s="809"/>
      <c r="AL109" s="816"/>
      <c r="AM109" s="825"/>
      <c r="AN109" s="825"/>
      <c r="AO109" s="825"/>
      <c r="AP109" s="825"/>
      <c r="AQ109" s="825"/>
      <c r="AR109" s="825"/>
      <c r="AS109" s="825"/>
      <c r="AT109" s="825"/>
      <c r="AU109" s="825"/>
      <c r="AV109" s="818"/>
      <c r="AW109" s="187">
        <f>+LEN(AL105)</f>
        <v>0</v>
      </c>
      <c r="AX109" s="181"/>
      <c r="AY109" s="181"/>
      <c r="AZ109" s="181"/>
      <c r="BA109" s="181"/>
      <c r="BB109" s="181"/>
      <c r="BC109" s="181"/>
    </row>
    <row r="110" spans="3:55" s="171" customFormat="1" ht="65.099999999999994" customHeight="1">
      <c r="C110" s="803"/>
      <c r="D110" s="804"/>
      <c r="E110" s="807"/>
      <c r="F110" s="808"/>
      <c r="G110" s="808"/>
      <c r="H110" s="808"/>
      <c r="I110" s="808"/>
      <c r="J110" s="808"/>
      <c r="K110" s="808"/>
      <c r="L110" s="808"/>
      <c r="M110" s="808"/>
      <c r="N110" s="808"/>
      <c r="O110" s="808"/>
      <c r="P110" s="808"/>
      <c r="Q110" s="808"/>
      <c r="R110" s="808"/>
      <c r="S110" s="808"/>
      <c r="T110" s="808"/>
      <c r="U110" s="808"/>
      <c r="V110" s="808"/>
      <c r="W110" s="808"/>
      <c r="X110" s="808"/>
      <c r="Y110" s="808"/>
      <c r="Z110" s="808"/>
      <c r="AA110" s="808"/>
      <c r="AB110" s="808"/>
      <c r="AC110" s="808"/>
      <c r="AD110" s="808"/>
      <c r="AE110" s="808"/>
      <c r="AF110" s="808"/>
      <c r="AG110" s="808"/>
      <c r="AH110" s="808"/>
      <c r="AI110" s="808"/>
      <c r="AJ110" s="808"/>
      <c r="AK110" s="809"/>
      <c r="AL110" s="816"/>
      <c r="AM110" s="825"/>
      <c r="AN110" s="825"/>
      <c r="AO110" s="825"/>
      <c r="AP110" s="825"/>
      <c r="AQ110" s="825"/>
      <c r="AR110" s="825"/>
      <c r="AS110" s="825"/>
      <c r="AT110" s="825"/>
      <c r="AU110" s="825"/>
      <c r="AV110" s="818"/>
      <c r="AW110" s="223" t="str">
        <f>+IF(AW109&gt;420,"設定文字数を超過しています","")</f>
        <v/>
      </c>
      <c r="AX110" s="181"/>
      <c r="AY110" s="181"/>
      <c r="AZ110" s="181"/>
      <c r="BA110" s="181"/>
      <c r="BB110" s="181"/>
      <c r="BC110" s="181"/>
    </row>
    <row r="111" spans="3:55" s="171" customFormat="1" ht="65.099999999999994" customHeight="1">
      <c r="C111" s="803"/>
      <c r="D111" s="804"/>
      <c r="E111" s="807"/>
      <c r="F111" s="808"/>
      <c r="G111" s="808"/>
      <c r="H111" s="808"/>
      <c r="I111" s="808"/>
      <c r="J111" s="808"/>
      <c r="K111" s="808"/>
      <c r="L111" s="808"/>
      <c r="M111" s="808"/>
      <c r="N111" s="808"/>
      <c r="O111" s="808"/>
      <c r="P111" s="808"/>
      <c r="Q111" s="808"/>
      <c r="R111" s="808"/>
      <c r="S111" s="808"/>
      <c r="T111" s="808"/>
      <c r="U111" s="808"/>
      <c r="V111" s="808"/>
      <c r="W111" s="808"/>
      <c r="X111" s="808"/>
      <c r="Y111" s="808"/>
      <c r="Z111" s="808"/>
      <c r="AA111" s="808"/>
      <c r="AB111" s="808"/>
      <c r="AC111" s="808"/>
      <c r="AD111" s="808"/>
      <c r="AE111" s="808"/>
      <c r="AF111" s="808"/>
      <c r="AG111" s="808"/>
      <c r="AH111" s="808"/>
      <c r="AI111" s="808"/>
      <c r="AJ111" s="808"/>
      <c r="AK111" s="809"/>
      <c r="AL111" s="816"/>
      <c r="AM111" s="825"/>
      <c r="AN111" s="825"/>
      <c r="AO111" s="825"/>
      <c r="AP111" s="825"/>
      <c r="AQ111" s="825"/>
      <c r="AR111" s="825"/>
      <c r="AS111" s="825"/>
      <c r="AT111" s="825"/>
      <c r="AU111" s="825"/>
      <c r="AV111" s="818"/>
      <c r="AW111" s="181"/>
      <c r="AX111" s="181"/>
      <c r="AY111" s="181"/>
      <c r="AZ111" s="181"/>
      <c r="BA111" s="181"/>
      <c r="BB111" s="181"/>
      <c r="BC111" s="181"/>
    </row>
    <row r="112" spans="3:55" s="171" customFormat="1" ht="65.099999999999994" customHeight="1">
      <c r="C112" s="803"/>
      <c r="D112" s="804"/>
      <c r="E112" s="807"/>
      <c r="F112" s="808"/>
      <c r="G112" s="808"/>
      <c r="H112" s="808"/>
      <c r="I112" s="808"/>
      <c r="J112" s="808"/>
      <c r="K112" s="808"/>
      <c r="L112" s="808"/>
      <c r="M112" s="808"/>
      <c r="N112" s="808"/>
      <c r="O112" s="808"/>
      <c r="P112" s="808"/>
      <c r="Q112" s="808"/>
      <c r="R112" s="808"/>
      <c r="S112" s="808"/>
      <c r="T112" s="808"/>
      <c r="U112" s="808"/>
      <c r="V112" s="808"/>
      <c r="W112" s="808"/>
      <c r="X112" s="808"/>
      <c r="Y112" s="808"/>
      <c r="Z112" s="808"/>
      <c r="AA112" s="808"/>
      <c r="AB112" s="808"/>
      <c r="AC112" s="808"/>
      <c r="AD112" s="808"/>
      <c r="AE112" s="808"/>
      <c r="AF112" s="808"/>
      <c r="AG112" s="808"/>
      <c r="AH112" s="808"/>
      <c r="AI112" s="808"/>
      <c r="AJ112" s="808"/>
      <c r="AK112" s="809"/>
      <c r="AL112" s="816"/>
      <c r="AM112" s="825"/>
      <c r="AN112" s="825"/>
      <c r="AO112" s="825"/>
      <c r="AP112" s="825"/>
      <c r="AQ112" s="825"/>
      <c r="AR112" s="825"/>
      <c r="AS112" s="825"/>
      <c r="AT112" s="825"/>
      <c r="AU112" s="825"/>
      <c r="AV112" s="818"/>
      <c r="AW112" s="181"/>
      <c r="AX112" s="181"/>
      <c r="AY112" s="181"/>
      <c r="AZ112" s="181"/>
      <c r="BA112" s="181"/>
      <c r="BB112" s="181"/>
      <c r="BC112" s="181"/>
    </row>
    <row r="113" spans="3:62" s="171" customFormat="1" ht="65.099999999999994" customHeight="1">
      <c r="C113" s="805"/>
      <c r="D113" s="806"/>
      <c r="E113" s="810"/>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2"/>
      <c r="AL113" s="819"/>
      <c r="AM113" s="820"/>
      <c r="AN113" s="820"/>
      <c r="AO113" s="820"/>
      <c r="AP113" s="820"/>
      <c r="AQ113" s="820"/>
      <c r="AR113" s="820"/>
      <c r="AS113" s="820"/>
      <c r="AT113" s="820"/>
      <c r="AU113" s="820"/>
      <c r="AV113" s="821"/>
      <c r="AW113" s="181"/>
      <c r="AX113" s="181"/>
      <c r="AY113" s="181"/>
      <c r="AZ113" s="181"/>
      <c r="BA113" s="181"/>
      <c r="BB113" s="181"/>
      <c r="BC113" s="181"/>
    </row>
    <row r="114" spans="3:62" s="184" customFormat="1" ht="22.9" customHeight="1">
      <c r="AM114" s="188"/>
      <c r="BJ114" s="171"/>
    </row>
    <row r="115" spans="3:62" ht="26.25" customHeight="1">
      <c r="C115" s="692" t="s">
        <v>1140</v>
      </c>
      <c r="D115" s="693"/>
      <c r="E115" s="693"/>
      <c r="F115" s="693"/>
      <c r="G115" s="693"/>
      <c r="H115" s="693"/>
      <c r="I115" s="693"/>
      <c r="J115" s="693"/>
      <c r="K115" s="693"/>
      <c r="L115" s="693"/>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N115" s="693"/>
      <c r="AO115" s="693"/>
      <c r="AP115" s="693"/>
      <c r="AQ115" s="693"/>
      <c r="AR115" s="693"/>
      <c r="AS115" s="693"/>
      <c r="AT115" s="693"/>
      <c r="AU115" s="693"/>
      <c r="AV115" s="694"/>
      <c r="BJ115" s="171"/>
    </row>
    <row r="116" spans="3:62" s="171" customFormat="1" ht="52.5" customHeight="1" thickBot="1">
      <c r="C116" s="839" t="s">
        <v>1206</v>
      </c>
      <c r="D116" s="840"/>
      <c r="E116" s="840"/>
      <c r="F116" s="840"/>
      <c r="G116" s="840"/>
      <c r="H116" s="840"/>
      <c r="I116" s="840"/>
      <c r="J116" s="840"/>
      <c r="K116" s="841"/>
      <c r="L116" s="841"/>
      <c r="M116" s="840"/>
      <c r="N116" s="840"/>
      <c r="O116" s="840"/>
      <c r="P116" s="840"/>
      <c r="Q116" s="840"/>
      <c r="R116" s="840"/>
      <c r="S116" s="841"/>
      <c r="T116" s="841"/>
      <c r="U116" s="840"/>
      <c r="V116" s="840"/>
      <c r="W116" s="840"/>
      <c r="X116" s="840"/>
      <c r="Y116" s="840"/>
      <c r="Z116" s="840"/>
      <c r="AA116" s="841"/>
      <c r="AB116" s="841"/>
      <c r="AC116" s="840"/>
      <c r="AD116" s="840"/>
      <c r="AE116" s="840"/>
      <c r="AF116" s="840"/>
      <c r="AG116" s="840"/>
      <c r="AH116" s="840"/>
      <c r="AI116" s="841"/>
      <c r="AJ116" s="841"/>
      <c r="AK116" s="840"/>
      <c r="AL116" s="840"/>
      <c r="AM116" s="840"/>
      <c r="AN116" s="840"/>
      <c r="AO116" s="840"/>
      <c r="AP116" s="840"/>
      <c r="AQ116" s="840"/>
      <c r="AR116" s="840"/>
      <c r="AS116" s="840"/>
      <c r="AT116" s="840"/>
      <c r="AU116" s="840"/>
      <c r="AV116" s="842"/>
      <c r="AW116" s="185"/>
      <c r="AX116" s="170"/>
      <c r="AY116" s="170"/>
      <c r="AZ116" s="170"/>
      <c r="BA116" s="170"/>
      <c r="BB116" s="170"/>
      <c r="BC116" s="170"/>
    </row>
    <row r="117" spans="3:62" s="171" customFormat="1" ht="33.6" customHeight="1" thickBot="1">
      <c r="C117" s="843" t="s">
        <v>1107</v>
      </c>
      <c r="D117" s="844"/>
      <c r="E117" s="844"/>
      <c r="F117" s="844"/>
      <c r="G117" s="844"/>
      <c r="H117" s="844"/>
      <c r="I117" s="844"/>
      <c r="J117" s="845"/>
      <c r="K117" s="833"/>
      <c r="L117" s="834"/>
      <c r="M117" s="849" t="s">
        <v>304</v>
      </c>
      <c r="N117" s="850"/>
      <c r="O117" s="850"/>
      <c r="P117" s="850"/>
      <c r="Q117" s="850"/>
      <c r="R117" s="850"/>
      <c r="S117" s="833"/>
      <c r="T117" s="834"/>
      <c r="U117" s="850" t="s">
        <v>1179</v>
      </c>
      <c r="V117" s="850"/>
      <c r="W117" s="850"/>
      <c r="X117" s="850"/>
      <c r="Y117" s="850"/>
      <c r="Z117" s="850"/>
      <c r="AA117" s="851"/>
      <c r="AB117" s="852"/>
      <c r="AC117" s="830" t="s">
        <v>1025</v>
      </c>
      <c r="AD117" s="831"/>
      <c r="AE117" s="831"/>
      <c r="AF117" s="831"/>
      <c r="AG117" s="831"/>
      <c r="AH117" s="831"/>
      <c r="AI117" s="833"/>
      <c r="AJ117" s="834"/>
      <c r="AK117" s="830" t="s">
        <v>305</v>
      </c>
      <c r="AL117" s="831"/>
      <c r="AM117" s="831"/>
      <c r="AN117" s="831"/>
      <c r="AO117" s="831"/>
      <c r="AP117" s="831"/>
      <c r="AQ117" s="831"/>
      <c r="AR117" s="831"/>
      <c r="AS117" s="831"/>
      <c r="AT117" s="831"/>
      <c r="AU117" s="831"/>
      <c r="AV117" s="832"/>
      <c r="AW117" s="189" t="str">
        <f>IF(AND(NOT(C120=""),AND(K117="",S117="",AA117="",AI117="",K118="",S118="")),"要確認","")</f>
        <v/>
      </c>
      <c r="AX117" s="170"/>
      <c r="AY117" s="170"/>
      <c r="AZ117" s="170"/>
      <c r="BA117" s="170"/>
      <c r="BB117" s="170"/>
      <c r="BC117" s="170"/>
    </row>
    <row r="118" spans="3:62" s="171" customFormat="1" ht="33.6" customHeight="1" thickBot="1">
      <c r="C118" s="846"/>
      <c r="D118" s="847"/>
      <c r="E118" s="847"/>
      <c r="F118" s="847"/>
      <c r="G118" s="847"/>
      <c r="H118" s="847"/>
      <c r="I118" s="847"/>
      <c r="J118" s="848"/>
      <c r="K118" s="833"/>
      <c r="L118" s="834"/>
      <c r="M118" s="835" t="s">
        <v>1026</v>
      </c>
      <c r="N118" s="836"/>
      <c r="O118" s="836"/>
      <c r="P118" s="836"/>
      <c r="Q118" s="836"/>
      <c r="R118" s="836"/>
      <c r="S118" s="833"/>
      <c r="T118" s="834"/>
      <c r="U118" s="837" t="s">
        <v>308</v>
      </c>
      <c r="V118" s="836"/>
      <c r="W118" s="836"/>
      <c r="X118" s="836"/>
      <c r="Y118" s="836"/>
      <c r="Z118" s="836"/>
      <c r="AA118" s="838"/>
      <c r="AB118" s="838"/>
      <c r="AC118" s="838"/>
      <c r="AD118" s="838"/>
      <c r="AE118" s="838"/>
      <c r="AF118" s="838"/>
      <c r="AG118" s="838"/>
      <c r="AH118" s="838"/>
      <c r="AI118" s="838"/>
      <c r="AJ118" s="838"/>
      <c r="AK118" s="838"/>
      <c r="AL118" s="838"/>
      <c r="AM118" s="838"/>
      <c r="AN118" s="838"/>
      <c r="AO118" s="838"/>
      <c r="AP118" s="838"/>
      <c r="AQ118" s="838"/>
      <c r="AR118" s="838"/>
      <c r="AS118" s="838"/>
      <c r="AT118" s="838"/>
      <c r="AU118" s="838"/>
      <c r="AV118" s="211" t="s">
        <v>64</v>
      </c>
      <c r="AW118" s="185"/>
      <c r="AX118" s="170"/>
      <c r="AY118" s="170"/>
      <c r="AZ118" s="170"/>
      <c r="BA118" s="170"/>
      <c r="BB118" s="170"/>
      <c r="BC118" s="170"/>
    </row>
    <row r="119" spans="3:62" ht="24.95" customHeight="1">
      <c r="C119" s="745" t="s">
        <v>1207</v>
      </c>
      <c r="D119" s="746"/>
      <c r="E119" s="746"/>
      <c r="F119" s="746"/>
      <c r="G119" s="746"/>
      <c r="H119" s="746"/>
      <c r="I119" s="746"/>
      <c r="J119" s="746"/>
      <c r="K119" s="746"/>
      <c r="L119" s="746"/>
      <c r="M119" s="746"/>
      <c r="N119" s="746"/>
      <c r="O119" s="746"/>
      <c r="P119" s="746"/>
      <c r="Q119" s="746"/>
      <c r="R119" s="746"/>
      <c r="S119" s="746"/>
      <c r="T119" s="746"/>
      <c r="U119" s="746"/>
      <c r="V119" s="746"/>
      <c r="W119" s="746"/>
      <c r="X119" s="746"/>
      <c r="Y119" s="746"/>
      <c r="Z119" s="746"/>
      <c r="AA119" s="746"/>
      <c r="AB119" s="746"/>
      <c r="AC119" s="746"/>
      <c r="AD119" s="746"/>
      <c r="AE119" s="746"/>
      <c r="AF119" s="746"/>
      <c r="AG119" s="746"/>
      <c r="AH119" s="746"/>
      <c r="AI119" s="746"/>
      <c r="AJ119" s="746"/>
      <c r="AK119" s="746"/>
      <c r="AL119" s="746"/>
      <c r="AM119" s="746"/>
      <c r="AN119" s="746"/>
      <c r="AO119" s="746"/>
      <c r="AP119" s="746"/>
      <c r="AQ119" s="746"/>
      <c r="AR119" s="746"/>
      <c r="AS119" s="746"/>
      <c r="AT119" s="746"/>
      <c r="AU119" s="746"/>
      <c r="AV119" s="748"/>
      <c r="AW119" s="190" t="s">
        <v>146</v>
      </c>
      <c r="BJ119" s="171"/>
    </row>
    <row r="120" spans="3:62" s="171" customFormat="1" ht="60" customHeight="1">
      <c r="C120" s="784"/>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5"/>
      <c r="AA120" s="785"/>
      <c r="AB120" s="785"/>
      <c r="AC120" s="785"/>
      <c r="AD120" s="785"/>
      <c r="AE120" s="785"/>
      <c r="AF120" s="785"/>
      <c r="AG120" s="785"/>
      <c r="AH120" s="785"/>
      <c r="AI120" s="785"/>
      <c r="AJ120" s="785"/>
      <c r="AK120" s="785"/>
      <c r="AL120" s="785"/>
      <c r="AM120" s="785"/>
      <c r="AN120" s="785"/>
      <c r="AO120" s="785"/>
      <c r="AP120" s="785"/>
      <c r="AQ120" s="785"/>
      <c r="AR120" s="785"/>
      <c r="AS120" s="785"/>
      <c r="AT120" s="785"/>
      <c r="AU120" s="785"/>
      <c r="AV120" s="786"/>
      <c r="AW120" s="170">
        <f>+LEN(C120)</f>
        <v>0</v>
      </c>
      <c r="AX120" s="170"/>
      <c r="AY120" s="170"/>
      <c r="AZ120" s="170"/>
      <c r="BA120" s="170"/>
      <c r="BB120" s="170"/>
      <c r="BC120" s="170"/>
    </row>
    <row r="121" spans="3:62" s="171" customFormat="1" ht="60" customHeight="1">
      <c r="C121" s="784"/>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6"/>
      <c r="AW121" s="223" t="str">
        <f>+IF(AW120&gt;400,"設定文字数を超過しています","")</f>
        <v/>
      </c>
      <c r="AX121" s="181"/>
      <c r="AY121" s="181"/>
      <c r="AZ121" s="181"/>
      <c r="BA121" s="181"/>
      <c r="BB121" s="181"/>
      <c r="BC121" s="181"/>
    </row>
    <row r="122" spans="3:62" s="171" customFormat="1" ht="60" customHeight="1">
      <c r="C122" s="784"/>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5"/>
      <c r="AA122" s="785"/>
      <c r="AB122" s="785"/>
      <c r="AC122" s="785"/>
      <c r="AD122" s="785"/>
      <c r="AE122" s="785"/>
      <c r="AF122" s="785"/>
      <c r="AG122" s="785"/>
      <c r="AH122" s="785"/>
      <c r="AI122" s="785"/>
      <c r="AJ122" s="785"/>
      <c r="AK122" s="785"/>
      <c r="AL122" s="785"/>
      <c r="AM122" s="785"/>
      <c r="AN122" s="785"/>
      <c r="AO122" s="785"/>
      <c r="AP122" s="785"/>
      <c r="AQ122" s="785"/>
      <c r="AR122" s="785"/>
      <c r="AS122" s="785"/>
      <c r="AT122" s="785"/>
      <c r="AU122" s="785"/>
      <c r="AV122" s="786"/>
      <c r="AW122" s="185"/>
      <c r="AX122" s="170"/>
      <c r="AY122" s="170"/>
      <c r="AZ122" s="170"/>
      <c r="BA122" s="170"/>
      <c r="BB122" s="170"/>
      <c r="BC122" s="170"/>
    </row>
    <row r="123" spans="3:62" s="171" customFormat="1" ht="60" customHeight="1">
      <c r="C123" s="784"/>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c r="AT123" s="785"/>
      <c r="AU123" s="785"/>
      <c r="AV123" s="786"/>
      <c r="AW123" s="191"/>
      <c r="AX123" s="170"/>
      <c r="AY123" s="170"/>
      <c r="AZ123" s="170"/>
      <c r="BA123" s="170"/>
      <c r="BB123" s="170"/>
      <c r="BC123" s="170"/>
    </row>
    <row r="124" spans="3:62" s="171" customFormat="1" ht="60" customHeight="1">
      <c r="C124" s="787"/>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8"/>
      <c r="AA124" s="788"/>
      <c r="AB124" s="788"/>
      <c r="AC124" s="788"/>
      <c r="AD124" s="788"/>
      <c r="AE124" s="788"/>
      <c r="AF124" s="788"/>
      <c r="AG124" s="788"/>
      <c r="AH124" s="788"/>
      <c r="AI124" s="788"/>
      <c r="AJ124" s="788"/>
      <c r="AK124" s="788"/>
      <c r="AL124" s="788"/>
      <c r="AM124" s="788"/>
      <c r="AN124" s="788"/>
      <c r="AO124" s="788"/>
      <c r="AP124" s="788"/>
      <c r="AQ124" s="788"/>
      <c r="AR124" s="788"/>
      <c r="AS124" s="788"/>
      <c r="AT124" s="788"/>
      <c r="AU124" s="788"/>
      <c r="AV124" s="789"/>
      <c r="AW124" s="223"/>
      <c r="AX124" s="181"/>
      <c r="AY124" s="181"/>
      <c r="AZ124" s="181"/>
      <c r="BA124" s="181"/>
      <c r="BB124" s="181"/>
      <c r="BC124" s="181"/>
    </row>
    <row r="125" spans="3:62" s="171" customFormat="1" ht="95.25" customHeight="1" thickBot="1">
      <c r="C125" s="864" t="s">
        <v>55</v>
      </c>
      <c r="D125" s="865"/>
      <c r="E125" s="868" t="s">
        <v>1208</v>
      </c>
      <c r="F125" s="779"/>
      <c r="G125" s="779"/>
      <c r="H125" s="779"/>
      <c r="I125" s="779"/>
      <c r="J125" s="779"/>
      <c r="K125" s="779"/>
      <c r="L125" s="779"/>
      <c r="M125" s="779"/>
      <c r="N125" s="779"/>
      <c r="O125" s="779"/>
      <c r="P125" s="779"/>
      <c r="Q125" s="779"/>
      <c r="R125" s="779"/>
      <c r="S125" s="779"/>
      <c r="T125" s="779"/>
      <c r="U125" s="779"/>
      <c r="V125" s="779"/>
      <c r="W125" s="779"/>
      <c r="X125" s="779"/>
      <c r="Y125" s="779"/>
      <c r="Z125" s="779"/>
      <c r="AA125" s="779"/>
      <c r="AB125" s="779"/>
      <c r="AC125" s="779"/>
      <c r="AD125" s="779"/>
      <c r="AE125" s="779"/>
      <c r="AF125" s="779"/>
      <c r="AG125" s="779"/>
      <c r="AH125" s="779"/>
      <c r="AI125" s="779"/>
      <c r="AJ125" s="779"/>
      <c r="AK125" s="779"/>
      <c r="AL125" s="779"/>
      <c r="AM125" s="779"/>
      <c r="AN125" s="779"/>
      <c r="AO125" s="779"/>
      <c r="AP125" s="779"/>
      <c r="AQ125" s="779"/>
      <c r="AR125" s="779"/>
      <c r="AS125" s="779"/>
      <c r="AT125" s="779"/>
      <c r="AU125" s="779"/>
      <c r="AV125" s="780"/>
      <c r="AW125" s="186" t="s">
        <v>146</v>
      </c>
      <c r="AX125" s="170"/>
      <c r="AY125" s="170"/>
      <c r="AZ125" s="170"/>
      <c r="BA125" s="170"/>
      <c r="BB125" s="170"/>
      <c r="BC125" s="170"/>
      <c r="BJ125" s="159"/>
    </row>
    <row r="126" spans="3:62" s="171" customFormat="1" ht="60" customHeight="1" thickBot="1">
      <c r="C126" s="866"/>
      <c r="D126" s="867"/>
      <c r="E126" s="869"/>
      <c r="F126" s="870"/>
      <c r="G126" s="870"/>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870"/>
      <c r="AL126" s="870"/>
      <c r="AM126" s="870"/>
      <c r="AN126" s="870"/>
      <c r="AO126" s="870"/>
      <c r="AP126" s="870"/>
      <c r="AQ126" s="870"/>
      <c r="AR126" s="870"/>
      <c r="AS126" s="870"/>
      <c r="AT126" s="870"/>
      <c r="AU126" s="870"/>
      <c r="AV126" s="786"/>
      <c r="AW126" s="170">
        <f>+LEN(E126)</f>
        <v>0</v>
      </c>
      <c r="AX126" s="170"/>
      <c r="AY126" s="170"/>
      <c r="AZ126" s="170"/>
      <c r="BA126" s="170"/>
      <c r="BB126" s="170"/>
      <c r="BC126" s="170"/>
    </row>
    <row r="127" spans="3:62" s="171" customFormat="1" ht="60" customHeight="1" thickBot="1">
      <c r="C127" s="866"/>
      <c r="D127" s="867"/>
      <c r="E127" s="869"/>
      <c r="F127" s="870"/>
      <c r="G127" s="870"/>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870"/>
      <c r="AL127" s="870"/>
      <c r="AM127" s="870"/>
      <c r="AN127" s="870"/>
      <c r="AO127" s="870"/>
      <c r="AP127" s="870"/>
      <c r="AQ127" s="870"/>
      <c r="AR127" s="870"/>
      <c r="AS127" s="870"/>
      <c r="AT127" s="870"/>
      <c r="AU127" s="870"/>
      <c r="AV127" s="786"/>
      <c r="AW127" s="223" t="str">
        <f>+IF(AW126&gt;280,"設定文字数を超過しています","")</f>
        <v/>
      </c>
      <c r="AX127" s="170"/>
      <c r="AY127" s="170"/>
      <c r="AZ127" s="170"/>
      <c r="BA127" s="170"/>
      <c r="BB127" s="170"/>
      <c r="BC127" s="170"/>
    </row>
    <row r="128" spans="3:62" s="171" customFormat="1" ht="60" customHeight="1" thickBot="1">
      <c r="C128" s="866"/>
      <c r="D128" s="867"/>
      <c r="E128" s="869"/>
      <c r="F128" s="870"/>
      <c r="G128" s="870"/>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870"/>
      <c r="AL128" s="870"/>
      <c r="AM128" s="870"/>
      <c r="AN128" s="870"/>
      <c r="AO128" s="870"/>
      <c r="AP128" s="870"/>
      <c r="AQ128" s="870"/>
      <c r="AR128" s="870"/>
      <c r="AS128" s="870"/>
      <c r="AT128" s="870"/>
      <c r="AU128" s="870"/>
      <c r="AV128" s="786"/>
      <c r="AX128" s="181"/>
      <c r="AY128" s="181"/>
      <c r="AZ128" s="181"/>
      <c r="BA128" s="181"/>
      <c r="BB128" s="181"/>
      <c r="BC128" s="181"/>
    </row>
    <row r="129" spans="3:62" ht="18" customHeight="1">
      <c r="C129" s="580" t="s">
        <v>1069</v>
      </c>
      <c r="D129" s="581"/>
      <c r="E129" s="581"/>
      <c r="F129" s="581"/>
      <c r="G129" s="581"/>
      <c r="H129" s="581"/>
      <c r="I129" s="581"/>
      <c r="J129" s="582"/>
      <c r="K129" s="531" t="s">
        <v>217</v>
      </c>
      <c r="L129" s="532"/>
      <c r="M129" s="532"/>
      <c r="N129" s="532"/>
      <c r="O129" s="532"/>
      <c r="P129" s="532"/>
      <c r="Q129" s="532"/>
      <c r="R129" s="532"/>
      <c r="S129" s="532"/>
      <c r="T129" s="533"/>
      <c r="U129" s="873">
        <f>助成金要望額調書!F24/1000</f>
        <v>0</v>
      </c>
      <c r="V129" s="874"/>
      <c r="W129" s="874"/>
      <c r="X129" s="874"/>
      <c r="Y129" s="874"/>
      <c r="Z129" s="874"/>
      <c r="AA129" s="874"/>
      <c r="AB129" s="874"/>
      <c r="AC129" s="874"/>
      <c r="AD129" s="874"/>
      <c r="AE129" s="875" t="s">
        <v>218</v>
      </c>
      <c r="AF129" s="875"/>
      <c r="AG129" s="875"/>
      <c r="AH129" s="875"/>
      <c r="AI129" s="875"/>
      <c r="AJ129" s="875"/>
      <c r="AK129" s="875"/>
      <c r="AL129" s="875"/>
      <c r="AM129" s="875"/>
      <c r="AN129" s="875"/>
      <c r="AO129" s="875"/>
      <c r="AP129" s="875"/>
      <c r="AQ129" s="875"/>
      <c r="AR129" s="875"/>
      <c r="AS129" s="875"/>
      <c r="AT129" s="875"/>
      <c r="AU129" s="875"/>
      <c r="AV129" s="876"/>
      <c r="BJ129" s="171"/>
    </row>
    <row r="130" spans="3:62" ht="18" customHeight="1">
      <c r="C130" s="583"/>
      <c r="D130" s="584"/>
      <c r="E130" s="584"/>
      <c r="F130" s="584"/>
      <c r="G130" s="584"/>
      <c r="H130" s="584"/>
      <c r="I130" s="584"/>
      <c r="J130" s="585"/>
      <c r="K130" s="877" t="s">
        <v>1200</v>
      </c>
      <c r="L130" s="878"/>
      <c r="M130" s="878"/>
      <c r="N130" s="878"/>
      <c r="O130" s="878"/>
      <c r="P130" s="878"/>
      <c r="Q130" s="878"/>
      <c r="R130" s="878"/>
      <c r="S130" s="878"/>
      <c r="T130" s="879"/>
      <c r="U130" s="855">
        <f>助成金要望額調書!F32/1000</f>
        <v>0</v>
      </c>
      <c r="V130" s="856"/>
      <c r="W130" s="856"/>
      <c r="X130" s="856"/>
      <c r="Y130" s="856"/>
      <c r="Z130" s="856"/>
      <c r="AA130" s="856"/>
      <c r="AB130" s="856"/>
      <c r="AC130" s="856"/>
      <c r="AD130" s="856"/>
      <c r="AE130" s="857" t="s">
        <v>218</v>
      </c>
      <c r="AF130" s="857"/>
      <c r="AG130" s="857"/>
      <c r="AH130" s="857"/>
      <c r="AI130" s="857"/>
      <c r="AJ130" s="857"/>
      <c r="AK130" s="857"/>
      <c r="AL130" s="857"/>
      <c r="AM130" s="857"/>
      <c r="AN130" s="857"/>
      <c r="AO130" s="857"/>
      <c r="AP130" s="857"/>
      <c r="AQ130" s="857"/>
      <c r="AR130" s="857"/>
      <c r="AS130" s="857"/>
      <c r="AT130" s="857"/>
      <c r="AU130" s="857"/>
      <c r="AV130" s="858"/>
      <c r="AX130" s="184"/>
      <c r="AY130" s="184"/>
      <c r="AZ130" s="184"/>
      <c r="BA130" s="184"/>
      <c r="BB130" s="184"/>
      <c r="BC130" s="184"/>
      <c r="BD130" s="184"/>
      <c r="BE130" s="184"/>
      <c r="BF130" s="184"/>
      <c r="BG130" s="184"/>
      <c r="BH130" s="184"/>
      <c r="BI130" s="184"/>
    </row>
    <row r="131" spans="3:62" ht="18" customHeight="1">
      <c r="C131" s="871"/>
      <c r="D131" s="872"/>
      <c r="E131" s="872"/>
      <c r="F131" s="872"/>
      <c r="G131" s="872"/>
      <c r="H131" s="872"/>
      <c r="I131" s="872"/>
      <c r="J131" s="872"/>
      <c r="K131" s="537" t="s">
        <v>1201</v>
      </c>
      <c r="L131" s="538"/>
      <c r="M131" s="538"/>
      <c r="N131" s="538"/>
      <c r="O131" s="538"/>
      <c r="P131" s="538"/>
      <c r="Q131" s="538"/>
      <c r="R131" s="538"/>
      <c r="S131" s="538"/>
      <c r="T131" s="539"/>
      <c r="U131" s="859">
        <f>助成金要望額調書!F37/1000</f>
        <v>0</v>
      </c>
      <c r="V131" s="860"/>
      <c r="W131" s="860"/>
      <c r="X131" s="860"/>
      <c r="Y131" s="860"/>
      <c r="Z131" s="860"/>
      <c r="AA131" s="860"/>
      <c r="AB131" s="860"/>
      <c r="AC131" s="860"/>
      <c r="AD131" s="860"/>
      <c r="AE131" s="861" t="s">
        <v>218</v>
      </c>
      <c r="AF131" s="861"/>
      <c r="AG131" s="861"/>
      <c r="AH131" s="861"/>
      <c r="AI131" s="861"/>
      <c r="AJ131" s="861"/>
      <c r="AK131" s="861"/>
      <c r="AL131" s="861"/>
      <c r="AM131" s="861"/>
      <c r="AN131" s="861"/>
      <c r="AO131" s="861"/>
      <c r="AP131" s="861"/>
      <c r="AQ131" s="861"/>
      <c r="AR131" s="861"/>
      <c r="AS131" s="861"/>
      <c r="AT131" s="861"/>
      <c r="AU131" s="861"/>
      <c r="AV131" s="862"/>
      <c r="BJ131" s="184"/>
    </row>
    <row r="132" spans="3:62" ht="15" customHeight="1">
      <c r="C132" s="224"/>
      <c r="D132" s="224"/>
      <c r="E132" s="224"/>
      <c r="F132" s="224"/>
      <c r="G132" s="224"/>
      <c r="H132" s="224"/>
      <c r="I132" s="224"/>
      <c r="J132" s="224"/>
      <c r="K132" s="184"/>
      <c r="L132" s="184"/>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Y132" s="184"/>
    </row>
    <row r="133" spans="3:62" ht="17.45" customHeight="1">
      <c r="C133" s="863"/>
      <c r="D133" s="863"/>
      <c r="E133" s="863"/>
      <c r="F133" s="863"/>
      <c r="G133" s="863"/>
      <c r="H133" s="863"/>
      <c r="I133" s="863"/>
      <c r="J133" s="863"/>
      <c r="K133" s="863"/>
      <c r="L133" s="863"/>
      <c r="M133" s="863"/>
      <c r="N133" s="863"/>
      <c r="O133" s="863"/>
      <c r="P133" s="863"/>
      <c r="Q133" s="863"/>
      <c r="R133" s="863"/>
      <c r="S133" s="863"/>
      <c r="T133" s="863"/>
      <c r="U133" s="863"/>
      <c r="V133" s="863"/>
      <c r="W133" s="863"/>
      <c r="X133" s="863"/>
      <c r="Y133" s="863"/>
    </row>
    <row r="134" spans="3:62" s="246" customFormat="1" ht="24" customHeight="1">
      <c r="C134" s="863" t="s">
        <v>298</v>
      </c>
      <c r="D134" s="863"/>
      <c r="E134" s="863"/>
      <c r="F134" s="863"/>
      <c r="G134" s="863"/>
      <c r="H134" s="863"/>
      <c r="I134" s="863"/>
      <c r="J134" s="863"/>
      <c r="K134" s="863"/>
      <c r="L134" s="863"/>
      <c r="M134" s="863"/>
      <c r="N134" s="863"/>
      <c r="O134" s="863"/>
      <c r="P134" s="863"/>
      <c r="Q134" s="863"/>
      <c r="R134" s="863"/>
      <c r="S134" s="863"/>
      <c r="T134" s="863"/>
      <c r="U134" s="863"/>
      <c r="V134" s="863"/>
      <c r="W134" s="863"/>
      <c r="X134" s="863"/>
      <c r="Y134" s="863"/>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47"/>
      <c r="AX134" s="248"/>
      <c r="AY134" s="249"/>
      <c r="AZ134" s="249"/>
      <c r="BA134" s="249"/>
      <c r="BB134" s="249"/>
      <c r="BC134" s="249"/>
    </row>
    <row r="135" spans="3:62" ht="35.1" customHeight="1">
      <c r="C135" s="853" t="s">
        <v>1180</v>
      </c>
      <c r="D135" s="854"/>
      <c r="E135" s="854"/>
      <c r="F135" s="854"/>
      <c r="G135" s="854"/>
      <c r="H135" s="854"/>
      <c r="I135" s="854"/>
      <c r="J135" s="854"/>
      <c r="K135" s="854"/>
      <c r="L135" s="854"/>
      <c r="M135" s="854"/>
      <c r="N135" s="854"/>
      <c r="O135" s="854"/>
      <c r="P135" s="854"/>
      <c r="Q135" s="854"/>
      <c r="R135" s="854"/>
      <c r="S135" s="854"/>
      <c r="T135" s="854"/>
      <c r="U135" s="854"/>
      <c r="V135" s="854"/>
      <c r="W135" s="854"/>
      <c r="X135" s="854"/>
      <c r="Y135" s="854"/>
      <c r="Z135" s="854"/>
      <c r="AA135" s="854"/>
      <c r="AB135" s="854"/>
      <c r="AC135" s="854"/>
      <c r="AD135" s="854"/>
      <c r="AE135" s="854"/>
      <c r="AF135" s="854"/>
      <c r="AG135" s="854"/>
      <c r="AH135" s="854"/>
      <c r="AI135" s="854"/>
      <c r="AJ135" s="854"/>
      <c r="AK135" s="854"/>
      <c r="AL135" s="854"/>
      <c r="AM135" s="854"/>
      <c r="AN135" s="854"/>
      <c r="AO135" s="854"/>
      <c r="AP135" s="854"/>
      <c r="AQ135" s="854"/>
      <c r="AR135" s="854"/>
      <c r="AS135" s="854"/>
      <c r="AT135" s="854"/>
      <c r="AU135" s="854"/>
      <c r="AV135" s="854"/>
      <c r="AW135" s="185"/>
      <c r="BJ135" s="171"/>
    </row>
    <row r="136" spans="3:62" ht="38.25" customHeight="1">
      <c r="C136" s="854"/>
      <c r="D136" s="854"/>
      <c r="E136" s="854"/>
      <c r="F136" s="854"/>
      <c r="G136" s="854"/>
      <c r="H136" s="854"/>
      <c r="I136" s="854"/>
      <c r="J136" s="854"/>
      <c r="K136" s="854"/>
      <c r="L136" s="854"/>
      <c r="M136" s="854"/>
      <c r="N136" s="854"/>
      <c r="O136" s="854"/>
      <c r="P136" s="854"/>
      <c r="Q136" s="854"/>
      <c r="R136" s="854"/>
      <c r="S136" s="854"/>
      <c r="T136" s="854"/>
      <c r="U136" s="854"/>
      <c r="V136" s="854"/>
      <c r="W136" s="854"/>
      <c r="X136" s="854"/>
      <c r="Y136" s="854"/>
      <c r="Z136" s="854"/>
      <c r="AA136" s="854"/>
      <c r="AB136" s="854"/>
      <c r="AC136" s="854"/>
      <c r="AD136" s="854"/>
      <c r="AE136" s="854"/>
      <c r="AF136" s="854"/>
      <c r="AG136" s="854"/>
      <c r="AH136" s="854"/>
      <c r="AI136" s="854"/>
      <c r="AJ136" s="854"/>
      <c r="AK136" s="854"/>
      <c r="AL136" s="854"/>
      <c r="AM136" s="854"/>
      <c r="AN136" s="854"/>
      <c r="AO136" s="854"/>
      <c r="AP136" s="854"/>
      <c r="AQ136" s="854"/>
      <c r="AR136" s="854"/>
      <c r="AS136" s="854"/>
      <c r="AT136" s="854"/>
      <c r="AU136" s="854"/>
      <c r="AV136" s="854"/>
      <c r="AY136" s="192"/>
    </row>
    <row r="137" spans="3:62" ht="27.75" customHeight="1">
      <c r="C137" s="692" t="s">
        <v>1126</v>
      </c>
      <c r="D137" s="693"/>
      <c r="E137" s="693"/>
      <c r="F137" s="693"/>
      <c r="G137" s="693"/>
      <c r="H137" s="693"/>
      <c r="I137" s="693"/>
      <c r="J137" s="693"/>
      <c r="K137" s="693"/>
      <c r="L137" s="693"/>
      <c r="M137" s="693"/>
      <c r="N137" s="693"/>
      <c r="O137" s="693"/>
      <c r="P137" s="693"/>
      <c r="Q137" s="693"/>
      <c r="R137" s="693"/>
      <c r="S137" s="693"/>
      <c r="T137" s="693"/>
      <c r="U137" s="693"/>
      <c r="V137" s="693"/>
      <c r="W137" s="693"/>
      <c r="X137" s="693"/>
      <c r="Y137" s="693"/>
      <c r="Z137" s="693"/>
      <c r="AA137" s="693"/>
      <c r="AB137" s="693"/>
      <c r="AC137" s="693"/>
      <c r="AD137" s="693"/>
      <c r="AE137" s="693"/>
      <c r="AF137" s="693"/>
      <c r="AG137" s="693"/>
      <c r="AH137" s="693"/>
      <c r="AI137" s="693"/>
      <c r="AJ137" s="693"/>
      <c r="AK137" s="693"/>
      <c r="AL137" s="693"/>
      <c r="AM137" s="693"/>
      <c r="AN137" s="693"/>
      <c r="AO137" s="693"/>
      <c r="AP137" s="693"/>
      <c r="AQ137" s="693"/>
      <c r="AR137" s="693"/>
      <c r="AS137" s="693"/>
      <c r="AT137" s="693"/>
      <c r="AU137" s="693"/>
      <c r="AV137" s="694"/>
      <c r="AW137" s="186" t="s">
        <v>146</v>
      </c>
      <c r="BJ137" s="171"/>
    </row>
    <row r="138" spans="3:62" s="171" customFormat="1" ht="125.1" customHeight="1">
      <c r="C138" s="888"/>
      <c r="D138" s="889"/>
      <c r="E138" s="889"/>
      <c r="F138" s="889"/>
      <c r="G138" s="889"/>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889"/>
      <c r="AP138" s="889"/>
      <c r="AQ138" s="889"/>
      <c r="AR138" s="889"/>
      <c r="AS138" s="889"/>
      <c r="AT138" s="889"/>
      <c r="AU138" s="889"/>
      <c r="AV138" s="890"/>
      <c r="AW138" s="170">
        <f>+LEN(C138)</f>
        <v>0</v>
      </c>
      <c r="AX138" s="181"/>
      <c r="AY138" s="181"/>
      <c r="AZ138" s="181"/>
      <c r="BA138" s="181"/>
      <c r="BB138" s="181"/>
      <c r="BC138" s="181"/>
      <c r="BJ138" s="159"/>
    </row>
    <row r="139" spans="3:62" s="171" customFormat="1" ht="125.1" customHeight="1">
      <c r="C139" s="891"/>
      <c r="D139" s="892"/>
      <c r="E139" s="892"/>
      <c r="F139" s="892"/>
      <c r="G139" s="892"/>
      <c r="H139" s="892"/>
      <c r="I139" s="892"/>
      <c r="J139" s="892"/>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2"/>
      <c r="AK139" s="892"/>
      <c r="AL139" s="892"/>
      <c r="AM139" s="892"/>
      <c r="AN139" s="892"/>
      <c r="AO139" s="892"/>
      <c r="AP139" s="892"/>
      <c r="AQ139" s="892"/>
      <c r="AR139" s="892"/>
      <c r="AS139" s="892"/>
      <c r="AT139" s="892"/>
      <c r="AU139" s="892"/>
      <c r="AV139" s="893"/>
      <c r="AW139" s="223" t="str">
        <f>+IF(AW138&gt;450,"設定文字数を超過しています","")</f>
        <v/>
      </c>
      <c r="AX139" s="181"/>
      <c r="AY139" s="181"/>
      <c r="AZ139" s="181"/>
      <c r="BA139" s="181"/>
      <c r="BB139" s="181"/>
      <c r="BC139" s="181"/>
    </row>
    <row r="140" spans="3:62" ht="31.5" customHeight="1" thickBot="1">
      <c r="C140" s="745" t="s">
        <v>1203</v>
      </c>
      <c r="D140" s="746"/>
      <c r="E140" s="746"/>
      <c r="F140" s="746"/>
      <c r="G140" s="746"/>
      <c r="H140" s="746"/>
      <c r="I140" s="746"/>
      <c r="J140" s="746"/>
      <c r="K140" s="747"/>
      <c r="L140" s="747"/>
      <c r="M140" s="746"/>
      <c r="N140" s="746"/>
      <c r="O140" s="746"/>
      <c r="P140" s="746"/>
      <c r="Q140" s="746"/>
      <c r="R140" s="746"/>
      <c r="S140" s="746"/>
      <c r="T140" s="746"/>
      <c r="U140" s="746"/>
      <c r="V140" s="746"/>
      <c r="W140" s="747"/>
      <c r="X140" s="747"/>
      <c r="Y140" s="746"/>
      <c r="Z140" s="746"/>
      <c r="AA140" s="746"/>
      <c r="AB140" s="746"/>
      <c r="AC140" s="746"/>
      <c r="AD140" s="746"/>
      <c r="AE140" s="746"/>
      <c r="AF140" s="746"/>
      <c r="AG140" s="746"/>
      <c r="AH140" s="746"/>
      <c r="AI140" s="747"/>
      <c r="AJ140" s="747"/>
      <c r="AK140" s="746"/>
      <c r="AL140" s="746"/>
      <c r="AM140" s="746"/>
      <c r="AN140" s="746"/>
      <c r="AO140" s="746"/>
      <c r="AP140" s="746"/>
      <c r="AQ140" s="746"/>
      <c r="AR140" s="746"/>
      <c r="AS140" s="746"/>
      <c r="AT140" s="746"/>
      <c r="AU140" s="746"/>
      <c r="AV140" s="748"/>
      <c r="AW140" s="186" t="s">
        <v>146</v>
      </c>
      <c r="BJ140" s="171"/>
    </row>
    <row r="141" spans="3:62" s="171" customFormat="1" ht="39" customHeight="1" thickBot="1">
      <c r="C141" s="626" t="s">
        <v>1101</v>
      </c>
      <c r="D141" s="627"/>
      <c r="E141" s="627"/>
      <c r="F141" s="627"/>
      <c r="G141" s="627"/>
      <c r="H141" s="627"/>
      <c r="I141" s="627"/>
      <c r="J141" s="894"/>
      <c r="K141" s="883"/>
      <c r="L141" s="884"/>
      <c r="M141" s="896" t="s">
        <v>1087</v>
      </c>
      <c r="N141" s="897"/>
      <c r="O141" s="897"/>
      <c r="P141" s="897"/>
      <c r="Q141" s="897"/>
      <c r="R141" s="897"/>
      <c r="S141" s="897"/>
      <c r="T141" s="897"/>
      <c r="U141" s="897"/>
      <c r="V141" s="898"/>
      <c r="W141" s="883"/>
      <c r="X141" s="884"/>
      <c r="Y141" s="896" t="s">
        <v>1088</v>
      </c>
      <c r="Z141" s="897"/>
      <c r="AA141" s="897"/>
      <c r="AB141" s="897"/>
      <c r="AC141" s="897"/>
      <c r="AD141" s="897"/>
      <c r="AE141" s="897"/>
      <c r="AF141" s="897"/>
      <c r="AG141" s="897"/>
      <c r="AH141" s="898"/>
      <c r="AI141" s="883"/>
      <c r="AJ141" s="884"/>
      <c r="AK141" s="832" t="s">
        <v>1089</v>
      </c>
      <c r="AL141" s="899"/>
      <c r="AM141" s="899"/>
      <c r="AN141" s="899"/>
      <c r="AO141" s="899"/>
      <c r="AP141" s="899"/>
      <c r="AQ141" s="899"/>
      <c r="AR141" s="899"/>
      <c r="AS141" s="899"/>
      <c r="AT141" s="899"/>
      <c r="AU141" s="899"/>
      <c r="AV141" s="899"/>
      <c r="AW141" s="189" t="str">
        <f>IF(AND(K141="",W141="",AI141="",K142="",W142=""),"要確認","")</f>
        <v>要確認</v>
      </c>
      <c r="AX141" s="181"/>
      <c r="AY141" s="181"/>
      <c r="AZ141" s="181"/>
      <c r="BA141" s="181"/>
      <c r="BB141" s="181"/>
      <c r="BC141" s="181"/>
    </row>
    <row r="142" spans="3:62" s="171" customFormat="1" ht="39" customHeight="1" thickBot="1">
      <c r="C142" s="630"/>
      <c r="D142" s="631"/>
      <c r="E142" s="631"/>
      <c r="F142" s="631"/>
      <c r="G142" s="631"/>
      <c r="H142" s="631"/>
      <c r="I142" s="631"/>
      <c r="J142" s="895"/>
      <c r="K142" s="833"/>
      <c r="L142" s="834"/>
      <c r="M142" s="880" t="s">
        <v>1090</v>
      </c>
      <c r="N142" s="881"/>
      <c r="O142" s="881"/>
      <c r="P142" s="881"/>
      <c r="Q142" s="881"/>
      <c r="R142" s="881"/>
      <c r="S142" s="881"/>
      <c r="T142" s="881"/>
      <c r="U142" s="881"/>
      <c r="V142" s="882"/>
      <c r="W142" s="883"/>
      <c r="X142" s="884"/>
      <c r="Y142" s="885" t="s">
        <v>299</v>
      </c>
      <c r="Z142" s="886"/>
      <c r="AA142" s="886"/>
      <c r="AB142" s="886"/>
      <c r="AC142" s="886"/>
      <c r="AD142" s="887"/>
      <c r="AE142" s="887"/>
      <c r="AF142" s="887"/>
      <c r="AG142" s="887"/>
      <c r="AH142" s="887"/>
      <c r="AI142" s="887"/>
      <c r="AJ142" s="887"/>
      <c r="AK142" s="887"/>
      <c r="AL142" s="887"/>
      <c r="AM142" s="887"/>
      <c r="AN142" s="887"/>
      <c r="AO142" s="887"/>
      <c r="AP142" s="887"/>
      <c r="AQ142" s="887"/>
      <c r="AR142" s="887"/>
      <c r="AS142" s="887"/>
      <c r="AT142" s="887"/>
      <c r="AU142" s="887"/>
      <c r="AV142" s="346" t="s">
        <v>64</v>
      </c>
      <c r="AW142" s="181"/>
      <c r="AX142" s="181"/>
      <c r="AY142" s="181"/>
      <c r="AZ142" s="181"/>
      <c r="BA142" s="181"/>
      <c r="BB142" s="181"/>
      <c r="BC142" s="181"/>
    </row>
    <row r="143" spans="3:62" ht="39" customHeight="1">
      <c r="C143" s="745" t="s">
        <v>1127</v>
      </c>
      <c r="D143" s="746"/>
      <c r="E143" s="746"/>
      <c r="F143" s="746"/>
      <c r="G143" s="746"/>
      <c r="H143" s="746"/>
      <c r="I143" s="746"/>
      <c r="J143" s="746"/>
      <c r="K143" s="746"/>
      <c r="L143" s="746"/>
      <c r="M143" s="746"/>
      <c r="N143" s="746"/>
      <c r="O143" s="746"/>
      <c r="P143" s="746"/>
      <c r="Q143" s="746"/>
      <c r="R143" s="746"/>
      <c r="S143" s="746"/>
      <c r="T143" s="746"/>
      <c r="U143" s="746"/>
      <c r="V143" s="746"/>
      <c r="W143" s="746"/>
      <c r="X143" s="746"/>
      <c r="Y143" s="746"/>
      <c r="Z143" s="746"/>
      <c r="AA143" s="746"/>
      <c r="AB143" s="746"/>
      <c r="AC143" s="746"/>
      <c r="AD143" s="746"/>
      <c r="AE143" s="746"/>
      <c r="AF143" s="746"/>
      <c r="AG143" s="746"/>
      <c r="AH143" s="746"/>
      <c r="AI143" s="746"/>
      <c r="AJ143" s="746"/>
      <c r="AK143" s="746"/>
      <c r="AL143" s="746"/>
      <c r="AM143" s="746"/>
      <c r="AN143" s="746"/>
      <c r="AO143" s="746"/>
      <c r="AP143" s="746"/>
      <c r="AQ143" s="746"/>
      <c r="AR143" s="746"/>
      <c r="AS143" s="746"/>
      <c r="AT143" s="746"/>
      <c r="AU143" s="746"/>
      <c r="AV143" s="748"/>
      <c r="AW143" s="186" t="s">
        <v>146</v>
      </c>
      <c r="BJ143" s="171"/>
    </row>
    <row r="144" spans="3:62" s="171" customFormat="1" ht="200.1" customHeight="1">
      <c r="C144" s="900"/>
      <c r="D144" s="901"/>
      <c r="E144" s="901"/>
      <c r="F144" s="901"/>
      <c r="G144" s="901"/>
      <c r="H144" s="901"/>
      <c r="I144" s="901"/>
      <c r="J144" s="901"/>
      <c r="K144" s="901"/>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c r="AJ144" s="901"/>
      <c r="AK144" s="901"/>
      <c r="AL144" s="901"/>
      <c r="AM144" s="901"/>
      <c r="AN144" s="901"/>
      <c r="AO144" s="901"/>
      <c r="AP144" s="901"/>
      <c r="AQ144" s="901"/>
      <c r="AR144" s="901"/>
      <c r="AS144" s="901"/>
      <c r="AT144" s="901"/>
      <c r="AU144" s="901"/>
      <c r="AV144" s="902"/>
      <c r="AW144" s="170">
        <f>+LEN(C144)</f>
        <v>0</v>
      </c>
      <c r="AX144" s="174" t="str">
        <f>+IF(AW144&gt;400,"設定文字数を超過しています","")</f>
        <v/>
      </c>
      <c r="AY144" s="181"/>
      <c r="AZ144" s="181"/>
      <c r="BA144" s="181"/>
      <c r="BB144" s="181"/>
      <c r="BC144" s="181"/>
      <c r="BJ144" s="159"/>
    </row>
    <row r="145" spans="3:62" s="192" customFormat="1" ht="54.75" customHeight="1" thickBot="1">
      <c r="C145" s="903" t="s">
        <v>1204</v>
      </c>
      <c r="D145" s="904"/>
      <c r="E145" s="904"/>
      <c r="F145" s="904"/>
      <c r="G145" s="904"/>
      <c r="H145" s="904"/>
      <c r="I145" s="904"/>
      <c r="J145" s="904"/>
      <c r="K145" s="905"/>
      <c r="L145" s="905"/>
      <c r="M145" s="904"/>
      <c r="N145" s="904"/>
      <c r="O145" s="904"/>
      <c r="P145" s="904"/>
      <c r="Q145" s="904"/>
      <c r="R145" s="904"/>
      <c r="S145" s="904"/>
      <c r="T145" s="904"/>
      <c r="U145" s="904"/>
      <c r="V145" s="904"/>
      <c r="W145" s="905"/>
      <c r="X145" s="905"/>
      <c r="Y145" s="904"/>
      <c r="Z145" s="904"/>
      <c r="AA145" s="904"/>
      <c r="AB145" s="904"/>
      <c r="AC145" s="904"/>
      <c r="AD145" s="904"/>
      <c r="AE145" s="904"/>
      <c r="AF145" s="904"/>
      <c r="AG145" s="904"/>
      <c r="AH145" s="904"/>
      <c r="AI145" s="905"/>
      <c r="AJ145" s="905"/>
      <c r="AK145" s="904"/>
      <c r="AL145" s="904"/>
      <c r="AM145" s="904"/>
      <c r="AN145" s="904"/>
      <c r="AO145" s="904"/>
      <c r="AP145" s="904"/>
      <c r="AQ145" s="904"/>
      <c r="AR145" s="904"/>
      <c r="AS145" s="904"/>
      <c r="AT145" s="904"/>
      <c r="AU145" s="904"/>
      <c r="AV145" s="906"/>
      <c r="AW145" s="185"/>
      <c r="AY145" s="159"/>
      <c r="BJ145" s="171"/>
    </row>
    <row r="146" spans="3:62" s="171" customFormat="1" ht="34.5" customHeight="1" thickBot="1">
      <c r="C146" s="626" t="s">
        <v>1100</v>
      </c>
      <c r="D146" s="627"/>
      <c r="E146" s="627"/>
      <c r="F146" s="627"/>
      <c r="G146" s="627"/>
      <c r="H146" s="627"/>
      <c r="I146" s="627"/>
      <c r="J146" s="894"/>
      <c r="K146" s="907"/>
      <c r="L146" s="908"/>
      <c r="M146" s="896" t="s">
        <v>306</v>
      </c>
      <c r="N146" s="897"/>
      <c r="O146" s="897"/>
      <c r="P146" s="897"/>
      <c r="Q146" s="897"/>
      <c r="R146" s="897"/>
      <c r="S146" s="897"/>
      <c r="T146" s="897"/>
      <c r="U146" s="897"/>
      <c r="V146" s="898"/>
      <c r="W146" s="907"/>
      <c r="X146" s="908"/>
      <c r="Y146" s="896" t="s">
        <v>301</v>
      </c>
      <c r="Z146" s="897"/>
      <c r="AA146" s="897"/>
      <c r="AB146" s="897"/>
      <c r="AC146" s="897"/>
      <c r="AD146" s="897"/>
      <c r="AE146" s="897"/>
      <c r="AF146" s="897"/>
      <c r="AG146" s="897"/>
      <c r="AH146" s="898"/>
      <c r="AI146" s="907"/>
      <c r="AJ146" s="908"/>
      <c r="AK146" s="832" t="s">
        <v>1027</v>
      </c>
      <c r="AL146" s="899"/>
      <c r="AM146" s="899"/>
      <c r="AN146" s="899"/>
      <c r="AO146" s="899"/>
      <c r="AP146" s="899"/>
      <c r="AQ146" s="899"/>
      <c r="AR146" s="899"/>
      <c r="AS146" s="899"/>
      <c r="AT146" s="899"/>
      <c r="AU146" s="899"/>
      <c r="AV146" s="899"/>
      <c r="AW146" s="189" t="str">
        <f>IF(AND(K146="",W146="",AI146="",K147="",W147="",AI147=""),"要確認","")</f>
        <v>要確認</v>
      </c>
      <c r="AX146" s="181"/>
      <c r="AY146" s="181"/>
      <c r="AZ146" s="181"/>
      <c r="BA146" s="181"/>
      <c r="BB146" s="181"/>
      <c r="BC146" s="181"/>
    </row>
    <row r="147" spans="3:62" s="171" customFormat="1" ht="34.5" customHeight="1" thickBot="1">
      <c r="C147" s="630"/>
      <c r="D147" s="631"/>
      <c r="E147" s="631"/>
      <c r="F147" s="631"/>
      <c r="G147" s="631"/>
      <c r="H147" s="631"/>
      <c r="I147" s="631"/>
      <c r="J147" s="895"/>
      <c r="K147" s="644"/>
      <c r="L147" s="645"/>
      <c r="M147" s="880" t="s">
        <v>302</v>
      </c>
      <c r="N147" s="881"/>
      <c r="O147" s="881"/>
      <c r="P147" s="881"/>
      <c r="Q147" s="881"/>
      <c r="R147" s="881"/>
      <c r="S147" s="881"/>
      <c r="T147" s="881"/>
      <c r="U147" s="881"/>
      <c r="V147" s="913"/>
      <c r="W147" s="907"/>
      <c r="X147" s="908"/>
      <c r="Y147" s="914" t="s">
        <v>303</v>
      </c>
      <c r="Z147" s="881"/>
      <c r="AA147" s="881"/>
      <c r="AB147" s="881"/>
      <c r="AC147" s="881"/>
      <c r="AD147" s="881"/>
      <c r="AE147" s="881"/>
      <c r="AF147" s="881"/>
      <c r="AG147" s="881"/>
      <c r="AH147" s="913"/>
      <c r="AI147" s="907"/>
      <c r="AJ147" s="908"/>
      <c r="AK147" s="885" t="s">
        <v>299</v>
      </c>
      <c r="AL147" s="886"/>
      <c r="AM147" s="886"/>
      <c r="AN147" s="915"/>
      <c r="AO147" s="915"/>
      <c r="AP147" s="915"/>
      <c r="AQ147" s="915"/>
      <c r="AR147" s="915"/>
      <c r="AS147" s="915"/>
      <c r="AT147" s="915"/>
      <c r="AU147" s="915"/>
      <c r="AV147" s="236" t="s">
        <v>64</v>
      </c>
      <c r="AW147" s="181"/>
      <c r="AX147" s="181"/>
      <c r="AY147" s="181"/>
      <c r="AZ147" s="181"/>
      <c r="BA147" s="181"/>
      <c r="BB147" s="181"/>
      <c r="BC147" s="181"/>
    </row>
    <row r="148" spans="3:62" ht="42.75" customHeight="1">
      <c r="C148" s="692" t="s">
        <v>1128</v>
      </c>
      <c r="D148" s="693"/>
      <c r="E148" s="693"/>
      <c r="F148" s="693"/>
      <c r="G148" s="693"/>
      <c r="H148" s="693"/>
      <c r="I148" s="693"/>
      <c r="J148" s="693"/>
      <c r="K148" s="746"/>
      <c r="L148" s="746"/>
      <c r="M148" s="693"/>
      <c r="N148" s="693"/>
      <c r="O148" s="693"/>
      <c r="P148" s="693"/>
      <c r="Q148" s="693"/>
      <c r="R148" s="693"/>
      <c r="S148" s="693"/>
      <c r="T148" s="693"/>
      <c r="U148" s="693"/>
      <c r="V148" s="693"/>
      <c r="W148" s="746"/>
      <c r="X148" s="746"/>
      <c r="Y148" s="693"/>
      <c r="Z148" s="693"/>
      <c r="AA148" s="693"/>
      <c r="AB148" s="693"/>
      <c r="AC148" s="693"/>
      <c r="AD148" s="693"/>
      <c r="AE148" s="693"/>
      <c r="AF148" s="693"/>
      <c r="AG148" s="693"/>
      <c r="AH148" s="693"/>
      <c r="AI148" s="746"/>
      <c r="AJ148" s="746"/>
      <c r="AK148" s="693"/>
      <c r="AL148" s="693"/>
      <c r="AM148" s="693"/>
      <c r="AN148" s="693"/>
      <c r="AO148" s="693"/>
      <c r="AP148" s="693"/>
      <c r="AQ148" s="693"/>
      <c r="AR148" s="693"/>
      <c r="AS148" s="693"/>
      <c r="AT148" s="693"/>
      <c r="AU148" s="693"/>
      <c r="AV148" s="694"/>
      <c r="AW148" s="186" t="s">
        <v>146</v>
      </c>
      <c r="BJ148" s="171"/>
    </row>
    <row r="149" spans="3:62" s="171" customFormat="1" ht="90" customHeight="1">
      <c r="C149" s="888"/>
      <c r="D149" s="889"/>
      <c r="E149" s="889"/>
      <c r="F149" s="889"/>
      <c r="G149" s="889"/>
      <c r="H149" s="889"/>
      <c r="I149" s="889"/>
      <c r="J149" s="889"/>
      <c r="K149" s="889"/>
      <c r="L149" s="889"/>
      <c r="M149" s="889"/>
      <c r="N149" s="889"/>
      <c r="O149" s="889"/>
      <c r="P149" s="889"/>
      <c r="Q149" s="889"/>
      <c r="R149" s="889"/>
      <c r="S149" s="889"/>
      <c r="T149" s="889"/>
      <c r="U149" s="889"/>
      <c r="V149" s="889"/>
      <c r="W149" s="889"/>
      <c r="X149" s="889"/>
      <c r="Y149" s="889"/>
      <c r="Z149" s="889"/>
      <c r="AA149" s="889"/>
      <c r="AB149" s="889"/>
      <c r="AC149" s="889"/>
      <c r="AD149" s="889"/>
      <c r="AE149" s="889"/>
      <c r="AF149" s="889"/>
      <c r="AG149" s="889"/>
      <c r="AH149" s="889"/>
      <c r="AI149" s="889"/>
      <c r="AJ149" s="889"/>
      <c r="AK149" s="889"/>
      <c r="AL149" s="889"/>
      <c r="AM149" s="889"/>
      <c r="AN149" s="889"/>
      <c r="AO149" s="889"/>
      <c r="AP149" s="889"/>
      <c r="AQ149" s="889"/>
      <c r="AR149" s="889"/>
      <c r="AS149" s="889"/>
      <c r="AT149" s="889"/>
      <c r="AU149" s="889"/>
      <c r="AV149" s="890"/>
      <c r="AW149" s="193">
        <f>+LEN(C149)</f>
        <v>0</v>
      </c>
      <c r="AX149" s="181"/>
      <c r="AY149" s="181"/>
      <c r="AZ149" s="181"/>
      <c r="BA149" s="181"/>
      <c r="BB149" s="181"/>
      <c r="BC149" s="181"/>
    </row>
    <row r="150" spans="3:62" s="171" customFormat="1" ht="90" customHeight="1">
      <c r="C150" s="888"/>
      <c r="D150" s="889"/>
      <c r="E150" s="889"/>
      <c r="F150" s="889"/>
      <c r="G150" s="889"/>
      <c r="H150" s="889"/>
      <c r="I150" s="889"/>
      <c r="J150" s="889"/>
      <c r="K150" s="889"/>
      <c r="L150" s="889"/>
      <c r="M150" s="889"/>
      <c r="N150" s="889"/>
      <c r="O150" s="889"/>
      <c r="P150" s="889"/>
      <c r="Q150" s="889"/>
      <c r="R150" s="889"/>
      <c r="S150" s="889"/>
      <c r="T150" s="889"/>
      <c r="U150" s="889"/>
      <c r="V150" s="889"/>
      <c r="W150" s="889"/>
      <c r="X150" s="889"/>
      <c r="Y150" s="889"/>
      <c r="Z150" s="889"/>
      <c r="AA150" s="889"/>
      <c r="AB150" s="889"/>
      <c r="AC150" s="889"/>
      <c r="AD150" s="889"/>
      <c r="AE150" s="889"/>
      <c r="AF150" s="889"/>
      <c r="AG150" s="889"/>
      <c r="AH150" s="889"/>
      <c r="AI150" s="889"/>
      <c r="AJ150" s="889"/>
      <c r="AK150" s="889"/>
      <c r="AL150" s="889"/>
      <c r="AM150" s="889"/>
      <c r="AN150" s="889"/>
      <c r="AO150" s="889"/>
      <c r="AP150" s="889"/>
      <c r="AQ150" s="889"/>
      <c r="AR150" s="889"/>
      <c r="AS150" s="889"/>
      <c r="AT150" s="889"/>
      <c r="AU150" s="889"/>
      <c r="AV150" s="890"/>
      <c r="AW150" s="223" t="str">
        <f>+IF(AW149&gt;450,"設定文字数を超過しています","")</f>
        <v/>
      </c>
      <c r="AX150" s="181"/>
      <c r="AY150" s="181"/>
      <c r="AZ150" s="181"/>
      <c r="BA150" s="181"/>
      <c r="BB150" s="181"/>
      <c r="BC150" s="181"/>
    </row>
    <row r="151" spans="3:62" s="171" customFormat="1" ht="90" customHeight="1">
      <c r="C151" s="891"/>
      <c r="D151" s="892"/>
      <c r="E151" s="892"/>
      <c r="F151" s="892"/>
      <c r="G151" s="892"/>
      <c r="H151" s="892"/>
      <c r="I151" s="892"/>
      <c r="J151" s="892"/>
      <c r="K151" s="892"/>
      <c r="L151" s="892"/>
      <c r="M151" s="892"/>
      <c r="N151" s="892"/>
      <c r="O151" s="892"/>
      <c r="P151" s="892"/>
      <c r="Q151" s="892"/>
      <c r="R151" s="892"/>
      <c r="S151" s="892"/>
      <c r="T151" s="892"/>
      <c r="U151" s="892"/>
      <c r="V151" s="892"/>
      <c r="W151" s="892"/>
      <c r="X151" s="892"/>
      <c r="Y151" s="892"/>
      <c r="Z151" s="892"/>
      <c r="AA151" s="892"/>
      <c r="AB151" s="892"/>
      <c r="AC151" s="892"/>
      <c r="AD151" s="892"/>
      <c r="AE151" s="892"/>
      <c r="AF151" s="892"/>
      <c r="AG151" s="892"/>
      <c r="AH151" s="892"/>
      <c r="AI151" s="892"/>
      <c r="AJ151" s="892"/>
      <c r="AK151" s="892"/>
      <c r="AL151" s="892"/>
      <c r="AM151" s="892"/>
      <c r="AN151" s="892"/>
      <c r="AO151" s="892"/>
      <c r="AP151" s="892"/>
      <c r="AQ151" s="892"/>
      <c r="AR151" s="892"/>
      <c r="AS151" s="892"/>
      <c r="AT151" s="892"/>
      <c r="AU151" s="892"/>
      <c r="AV151" s="893"/>
      <c r="AW151" s="181"/>
      <c r="AX151" s="181"/>
      <c r="AY151" s="181"/>
      <c r="AZ151" s="181"/>
      <c r="BA151" s="181"/>
      <c r="BB151" s="181"/>
      <c r="BC151" s="181"/>
    </row>
    <row r="152" spans="3:62" ht="11.25" customHeight="1">
      <c r="C152" s="224"/>
      <c r="D152" s="224"/>
      <c r="E152" s="224"/>
      <c r="F152" s="224"/>
      <c r="G152" s="224"/>
      <c r="H152" s="224"/>
      <c r="I152" s="224"/>
      <c r="J152" s="224"/>
      <c r="K152" s="184"/>
      <c r="L152" s="184"/>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Y152" s="184"/>
    </row>
    <row r="153" spans="3:62" ht="6" customHeight="1">
      <c r="BJ153" s="171"/>
    </row>
    <row r="154" spans="3:62" ht="17.45" customHeight="1">
      <c r="C154" s="909" t="s">
        <v>1103</v>
      </c>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909"/>
      <c r="Z154" s="909"/>
      <c r="AA154" s="909"/>
      <c r="AB154" s="909"/>
      <c r="AC154" s="909"/>
      <c r="AD154" s="909"/>
      <c r="AE154" s="909"/>
      <c r="AF154" s="909"/>
      <c r="AG154" s="909"/>
      <c r="AH154" s="909"/>
      <c r="AI154" s="909"/>
      <c r="AJ154" s="909"/>
      <c r="AK154" s="909"/>
      <c r="AL154" s="909"/>
      <c r="AM154" s="909"/>
      <c r="AN154" s="909"/>
      <c r="AO154" s="909"/>
      <c r="AP154" s="909"/>
      <c r="AQ154" s="909"/>
      <c r="AR154" s="909"/>
      <c r="AS154" s="909"/>
      <c r="AT154" s="909"/>
      <c r="AU154" s="909"/>
      <c r="AV154" s="909"/>
      <c r="AX154" s="194"/>
    </row>
    <row r="155" spans="3:62" s="171" customFormat="1" ht="15" customHeight="1">
      <c r="C155" s="827" t="s">
        <v>1205</v>
      </c>
      <c r="D155" s="828"/>
      <c r="E155" s="828"/>
      <c r="F155" s="828"/>
      <c r="G155" s="828"/>
      <c r="H155" s="828"/>
      <c r="I155" s="828"/>
      <c r="J155" s="828"/>
      <c r="K155" s="828"/>
      <c r="L155" s="828"/>
      <c r="M155" s="828"/>
      <c r="N155" s="828"/>
      <c r="O155" s="828"/>
      <c r="P155" s="828"/>
      <c r="Q155" s="828"/>
      <c r="R155" s="828"/>
      <c r="S155" s="828"/>
      <c r="T155" s="828"/>
      <c r="U155" s="828"/>
      <c r="V155" s="828"/>
      <c r="W155" s="828"/>
      <c r="X155" s="828"/>
      <c r="Y155" s="828"/>
      <c r="Z155" s="828"/>
      <c r="AA155" s="828"/>
      <c r="AB155" s="828"/>
      <c r="AC155" s="828"/>
      <c r="AD155" s="828"/>
      <c r="AE155" s="828"/>
      <c r="AF155" s="828"/>
      <c r="AG155" s="828"/>
      <c r="AH155" s="828"/>
      <c r="AI155" s="828"/>
      <c r="AJ155" s="828"/>
      <c r="AK155" s="828"/>
      <c r="AL155" s="828"/>
      <c r="AM155" s="828"/>
      <c r="AN155" s="828"/>
      <c r="AO155" s="828"/>
      <c r="AP155" s="828"/>
      <c r="AQ155" s="828"/>
      <c r="AR155" s="828"/>
      <c r="AS155" s="828"/>
      <c r="AT155" s="828"/>
      <c r="AU155" s="828"/>
      <c r="AV155" s="829"/>
      <c r="AW155" s="170"/>
      <c r="AX155" s="758"/>
      <c r="AY155" s="758"/>
      <c r="AZ155" s="758"/>
      <c r="BA155" s="170"/>
      <c r="BB155" s="170"/>
      <c r="BC155" s="170"/>
      <c r="BJ155" s="159"/>
    </row>
    <row r="156" spans="3:62" s="171" customFormat="1" ht="12" customHeight="1">
      <c r="C156" s="910"/>
      <c r="D156" s="841"/>
      <c r="E156" s="841"/>
      <c r="F156" s="841"/>
      <c r="G156" s="841"/>
      <c r="H156" s="841"/>
      <c r="I156" s="841"/>
      <c r="J156" s="841"/>
      <c r="K156" s="841"/>
      <c r="L156" s="841"/>
      <c r="M156" s="841"/>
      <c r="N156" s="841"/>
      <c r="O156" s="841"/>
      <c r="P156" s="841"/>
      <c r="Q156" s="841"/>
      <c r="R156" s="841"/>
      <c r="S156" s="841"/>
      <c r="T156" s="841"/>
      <c r="U156" s="841"/>
      <c r="V156" s="841"/>
      <c r="W156" s="841"/>
      <c r="X156" s="841"/>
      <c r="Y156" s="841"/>
      <c r="Z156" s="841"/>
      <c r="AA156" s="841"/>
      <c r="AB156" s="841"/>
      <c r="AC156" s="841"/>
      <c r="AD156" s="841"/>
      <c r="AE156" s="841"/>
      <c r="AF156" s="841"/>
      <c r="AG156" s="841"/>
      <c r="AH156" s="841"/>
      <c r="AI156" s="841"/>
      <c r="AJ156" s="841"/>
      <c r="AK156" s="841"/>
      <c r="AL156" s="841"/>
      <c r="AM156" s="841"/>
      <c r="AN156" s="841"/>
      <c r="AO156" s="841"/>
      <c r="AP156" s="841"/>
      <c r="AQ156" s="841"/>
      <c r="AR156" s="841"/>
      <c r="AS156" s="841"/>
      <c r="AT156" s="841"/>
      <c r="AU156" s="841"/>
      <c r="AV156" s="911"/>
      <c r="AW156" s="181"/>
      <c r="AX156" s="181"/>
      <c r="AY156" s="181"/>
      <c r="AZ156" s="181"/>
      <c r="BA156" s="181"/>
      <c r="BB156" s="181"/>
      <c r="BC156" s="181"/>
    </row>
    <row r="157" spans="3:62" s="171" customFormat="1" ht="25.5" customHeight="1">
      <c r="C157" s="839"/>
      <c r="D157" s="840"/>
      <c r="E157" s="840"/>
      <c r="F157" s="840"/>
      <c r="G157" s="840"/>
      <c r="H157" s="840"/>
      <c r="I157" s="840"/>
      <c r="J157" s="840"/>
      <c r="K157" s="840"/>
      <c r="L157" s="840"/>
      <c r="M157" s="840"/>
      <c r="N157" s="840"/>
      <c r="O157" s="840"/>
      <c r="P157" s="840"/>
      <c r="Q157" s="840"/>
      <c r="R157" s="840"/>
      <c r="S157" s="840"/>
      <c r="T157" s="840"/>
      <c r="U157" s="840"/>
      <c r="V157" s="840"/>
      <c r="W157" s="840"/>
      <c r="X157" s="840"/>
      <c r="Y157" s="840"/>
      <c r="Z157" s="840"/>
      <c r="AA157" s="840"/>
      <c r="AB157" s="840"/>
      <c r="AC157" s="840"/>
      <c r="AD157" s="840"/>
      <c r="AE157" s="840"/>
      <c r="AF157" s="840"/>
      <c r="AG157" s="840"/>
      <c r="AH157" s="840"/>
      <c r="AI157" s="840"/>
      <c r="AJ157" s="840"/>
      <c r="AK157" s="840"/>
      <c r="AL157" s="840"/>
      <c r="AM157" s="840"/>
      <c r="AN157" s="840"/>
      <c r="AO157" s="840"/>
      <c r="AP157" s="840"/>
      <c r="AQ157" s="840"/>
      <c r="AR157" s="840"/>
      <c r="AS157" s="840"/>
      <c r="AT157" s="840"/>
      <c r="AU157" s="840"/>
      <c r="AV157" s="842"/>
      <c r="AW157" s="186" t="s">
        <v>146</v>
      </c>
      <c r="AX157" s="181"/>
      <c r="AY157" s="181"/>
      <c r="AZ157" s="181"/>
      <c r="BA157" s="181"/>
      <c r="BB157" s="181"/>
      <c r="BC157" s="181"/>
    </row>
    <row r="158" spans="3:62" s="171" customFormat="1" ht="35.1" customHeight="1">
      <c r="C158" s="784"/>
      <c r="D158" s="785"/>
      <c r="E158" s="785"/>
      <c r="F158" s="785"/>
      <c r="G158" s="785"/>
      <c r="H158" s="785"/>
      <c r="I158" s="785"/>
      <c r="J158" s="785"/>
      <c r="K158" s="785"/>
      <c r="L158" s="785"/>
      <c r="M158" s="785"/>
      <c r="N158" s="785"/>
      <c r="O158" s="785"/>
      <c r="P158" s="785"/>
      <c r="Q158" s="785"/>
      <c r="R158" s="785"/>
      <c r="S158" s="785"/>
      <c r="T158" s="785"/>
      <c r="U158" s="785"/>
      <c r="V158" s="785"/>
      <c r="W158" s="785"/>
      <c r="X158" s="785"/>
      <c r="Y158" s="785"/>
      <c r="Z158" s="785"/>
      <c r="AA158" s="785"/>
      <c r="AB158" s="785"/>
      <c r="AC158" s="785"/>
      <c r="AD158" s="785"/>
      <c r="AE158" s="785"/>
      <c r="AF158" s="785"/>
      <c r="AG158" s="785"/>
      <c r="AH158" s="785"/>
      <c r="AI158" s="785"/>
      <c r="AJ158" s="785"/>
      <c r="AK158" s="785"/>
      <c r="AL158" s="785"/>
      <c r="AM158" s="785"/>
      <c r="AN158" s="785"/>
      <c r="AO158" s="785"/>
      <c r="AP158" s="785"/>
      <c r="AQ158" s="785"/>
      <c r="AR158" s="785"/>
      <c r="AS158" s="785"/>
      <c r="AT158" s="785"/>
      <c r="AU158" s="785"/>
      <c r="AV158" s="786"/>
      <c r="AW158" s="912">
        <f>+LEN(C158)</f>
        <v>0</v>
      </c>
      <c r="AX158" s="231"/>
      <c r="AY158" s="231"/>
      <c r="AZ158" s="231"/>
      <c r="BA158" s="231"/>
      <c r="BB158" s="231"/>
      <c r="BC158" s="231"/>
    </row>
    <row r="159" spans="3:62" s="171" customFormat="1" ht="35.1" customHeight="1">
      <c r="C159" s="784"/>
      <c r="D159" s="870"/>
      <c r="E159" s="870"/>
      <c r="F159" s="870"/>
      <c r="G159" s="870"/>
      <c r="H159" s="870"/>
      <c r="I159" s="870"/>
      <c r="J159" s="870"/>
      <c r="K159" s="870"/>
      <c r="L159" s="870"/>
      <c r="M159" s="870"/>
      <c r="N159" s="870"/>
      <c r="O159" s="870"/>
      <c r="P159" s="870"/>
      <c r="Q159" s="870"/>
      <c r="R159" s="870"/>
      <c r="S159" s="870"/>
      <c r="T159" s="870"/>
      <c r="U159" s="870"/>
      <c r="V159" s="870"/>
      <c r="W159" s="870"/>
      <c r="X159" s="870"/>
      <c r="Y159" s="870"/>
      <c r="Z159" s="870"/>
      <c r="AA159" s="870"/>
      <c r="AB159" s="870"/>
      <c r="AC159" s="870"/>
      <c r="AD159" s="870"/>
      <c r="AE159" s="870"/>
      <c r="AF159" s="870"/>
      <c r="AG159" s="870"/>
      <c r="AH159" s="870"/>
      <c r="AI159" s="870"/>
      <c r="AJ159" s="870"/>
      <c r="AK159" s="870"/>
      <c r="AL159" s="870"/>
      <c r="AM159" s="870"/>
      <c r="AN159" s="870"/>
      <c r="AO159" s="870"/>
      <c r="AP159" s="870"/>
      <c r="AQ159" s="870"/>
      <c r="AR159" s="870"/>
      <c r="AS159" s="870"/>
      <c r="AT159" s="870"/>
      <c r="AU159" s="870"/>
      <c r="AV159" s="786"/>
      <c r="AW159" s="912"/>
      <c r="AX159" s="231"/>
      <c r="AY159" s="231"/>
      <c r="AZ159" s="231"/>
      <c r="BA159" s="231"/>
      <c r="BB159" s="231"/>
      <c r="BC159" s="231"/>
    </row>
    <row r="160" spans="3:62" s="171" customFormat="1" ht="35.1" customHeight="1">
      <c r="C160" s="784"/>
      <c r="D160" s="870"/>
      <c r="E160" s="870"/>
      <c r="F160" s="870"/>
      <c r="G160" s="870"/>
      <c r="H160" s="870"/>
      <c r="I160" s="870"/>
      <c r="J160" s="870"/>
      <c r="K160" s="870"/>
      <c r="L160" s="870"/>
      <c r="M160" s="870"/>
      <c r="N160" s="870"/>
      <c r="O160" s="870"/>
      <c r="P160" s="870"/>
      <c r="Q160" s="870"/>
      <c r="R160" s="870"/>
      <c r="S160" s="870"/>
      <c r="T160" s="870"/>
      <c r="U160" s="870"/>
      <c r="V160" s="870"/>
      <c r="W160" s="870"/>
      <c r="X160" s="870"/>
      <c r="Y160" s="870"/>
      <c r="Z160" s="870"/>
      <c r="AA160" s="870"/>
      <c r="AB160" s="870"/>
      <c r="AC160" s="870"/>
      <c r="AD160" s="870"/>
      <c r="AE160" s="870"/>
      <c r="AF160" s="870"/>
      <c r="AG160" s="870"/>
      <c r="AH160" s="870"/>
      <c r="AI160" s="870"/>
      <c r="AJ160" s="870"/>
      <c r="AK160" s="870"/>
      <c r="AL160" s="870"/>
      <c r="AM160" s="870"/>
      <c r="AN160" s="870"/>
      <c r="AO160" s="870"/>
      <c r="AP160" s="870"/>
      <c r="AQ160" s="870"/>
      <c r="AR160" s="870"/>
      <c r="AS160" s="870"/>
      <c r="AT160" s="870"/>
      <c r="AU160" s="870"/>
      <c r="AV160" s="786"/>
      <c r="AW160" s="530" t="str">
        <f>+IF(AW158&gt;650,"設定文字数を超過しています","")</f>
        <v/>
      </c>
      <c r="AX160" s="231"/>
      <c r="AY160" s="231"/>
      <c r="AZ160" s="231"/>
      <c r="BA160" s="231"/>
      <c r="BB160" s="231"/>
      <c r="BC160" s="231"/>
    </row>
    <row r="161" spans="3:81" s="171" customFormat="1" ht="35.1" customHeight="1">
      <c r="C161" s="784"/>
      <c r="D161" s="870"/>
      <c r="E161" s="870"/>
      <c r="F161" s="870"/>
      <c r="G161" s="870"/>
      <c r="H161" s="870"/>
      <c r="I161" s="870"/>
      <c r="J161" s="870"/>
      <c r="K161" s="870"/>
      <c r="L161" s="870"/>
      <c r="M161" s="870"/>
      <c r="N161" s="870"/>
      <c r="O161" s="870"/>
      <c r="P161" s="870"/>
      <c r="Q161" s="870"/>
      <c r="R161" s="870"/>
      <c r="S161" s="870"/>
      <c r="T161" s="870"/>
      <c r="U161" s="870"/>
      <c r="V161" s="870"/>
      <c r="W161" s="870"/>
      <c r="X161" s="870"/>
      <c r="Y161" s="870"/>
      <c r="Z161" s="870"/>
      <c r="AA161" s="870"/>
      <c r="AB161" s="870"/>
      <c r="AC161" s="870"/>
      <c r="AD161" s="870"/>
      <c r="AE161" s="870"/>
      <c r="AF161" s="870"/>
      <c r="AG161" s="870"/>
      <c r="AH161" s="870"/>
      <c r="AI161" s="870"/>
      <c r="AJ161" s="870"/>
      <c r="AK161" s="870"/>
      <c r="AL161" s="870"/>
      <c r="AM161" s="870"/>
      <c r="AN161" s="870"/>
      <c r="AO161" s="870"/>
      <c r="AP161" s="870"/>
      <c r="AQ161" s="870"/>
      <c r="AR161" s="870"/>
      <c r="AS161" s="870"/>
      <c r="AT161" s="870"/>
      <c r="AU161" s="870"/>
      <c r="AV161" s="786"/>
      <c r="AW161" s="530"/>
      <c r="AX161" s="231"/>
      <c r="AY161" s="231"/>
      <c r="AZ161" s="231"/>
      <c r="BA161" s="231"/>
      <c r="BB161" s="231"/>
      <c r="BC161" s="231"/>
    </row>
    <row r="162" spans="3:81" s="171" customFormat="1" ht="35.1" customHeight="1">
      <c r="C162" s="784"/>
      <c r="D162" s="870"/>
      <c r="E162" s="870"/>
      <c r="F162" s="870"/>
      <c r="G162" s="870"/>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870"/>
      <c r="AL162" s="870"/>
      <c r="AM162" s="870"/>
      <c r="AN162" s="870"/>
      <c r="AO162" s="870"/>
      <c r="AP162" s="870"/>
      <c r="AQ162" s="870"/>
      <c r="AR162" s="870"/>
      <c r="AS162" s="870"/>
      <c r="AT162" s="870"/>
      <c r="AU162" s="870"/>
      <c r="AV162" s="786"/>
      <c r="AW162" s="530"/>
      <c r="AX162" s="231"/>
      <c r="AY162" s="231"/>
      <c r="AZ162" s="231"/>
      <c r="BA162" s="231"/>
      <c r="BB162" s="231"/>
      <c r="BC162" s="231"/>
    </row>
    <row r="163" spans="3:81" s="171" customFormat="1" ht="35.1" customHeight="1">
      <c r="C163" s="784"/>
      <c r="D163" s="870"/>
      <c r="E163" s="870"/>
      <c r="F163" s="870"/>
      <c r="G163" s="870"/>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786"/>
      <c r="AW163" s="231"/>
      <c r="AX163" s="231"/>
      <c r="AY163" s="231"/>
      <c r="AZ163" s="231"/>
      <c r="BA163" s="231"/>
      <c r="BB163" s="231"/>
      <c r="BC163" s="231"/>
    </row>
    <row r="164" spans="3:81" s="171" customFormat="1" ht="35.1" customHeight="1">
      <c r="C164" s="784"/>
      <c r="D164" s="870"/>
      <c r="E164" s="870"/>
      <c r="F164" s="870"/>
      <c r="G164" s="870"/>
      <c r="H164" s="870"/>
      <c r="I164" s="870"/>
      <c r="J164" s="870"/>
      <c r="K164" s="870"/>
      <c r="L164" s="870"/>
      <c r="M164" s="870"/>
      <c r="N164" s="870"/>
      <c r="O164" s="870"/>
      <c r="P164" s="870"/>
      <c r="Q164" s="870"/>
      <c r="R164" s="870"/>
      <c r="S164" s="870"/>
      <c r="T164" s="870"/>
      <c r="U164" s="870"/>
      <c r="V164" s="870"/>
      <c r="W164" s="870"/>
      <c r="X164" s="870"/>
      <c r="Y164" s="870"/>
      <c r="Z164" s="870"/>
      <c r="AA164" s="870"/>
      <c r="AB164" s="870"/>
      <c r="AC164" s="870"/>
      <c r="AD164" s="870"/>
      <c r="AE164" s="870"/>
      <c r="AF164" s="870"/>
      <c r="AG164" s="870"/>
      <c r="AH164" s="870"/>
      <c r="AI164" s="870"/>
      <c r="AJ164" s="870"/>
      <c r="AK164" s="870"/>
      <c r="AL164" s="870"/>
      <c r="AM164" s="870"/>
      <c r="AN164" s="870"/>
      <c r="AO164" s="870"/>
      <c r="AP164" s="870"/>
      <c r="AQ164" s="870"/>
      <c r="AR164" s="870"/>
      <c r="AS164" s="870"/>
      <c r="AT164" s="870"/>
      <c r="AU164" s="870"/>
      <c r="AV164" s="786"/>
      <c r="AW164" s="231"/>
      <c r="AX164" s="231"/>
      <c r="AY164" s="231"/>
      <c r="AZ164" s="231"/>
      <c r="BA164" s="231"/>
      <c r="BB164" s="231"/>
      <c r="BC164" s="231"/>
      <c r="BG164" s="195"/>
      <c r="BH164" s="195"/>
      <c r="BI164" s="195"/>
      <c r="BK164" s="195"/>
      <c r="BL164" s="195"/>
      <c r="BM164" s="195"/>
      <c r="BN164" s="195"/>
      <c r="BO164" s="195"/>
      <c r="BP164" s="195"/>
      <c r="BQ164" s="195"/>
      <c r="BR164" s="195"/>
      <c r="BS164" s="195"/>
      <c r="BT164" s="195"/>
      <c r="BU164" s="195"/>
      <c r="BV164" s="195"/>
      <c r="BW164" s="195"/>
      <c r="BX164" s="195"/>
      <c r="BY164" s="195"/>
      <c r="BZ164" s="195"/>
      <c r="CA164" s="195"/>
      <c r="CB164" s="195"/>
      <c r="CC164" s="195"/>
    </row>
    <row r="165" spans="3:81" s="171" customFormat="1" ht="35.1" customHeight="1">
      <c r="C165" s="787"/>
      <c r="D165" s="788"/>
      <c r="E165" s="788"/>
      <c r="F165" s="788"/>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9"/>
      <c r="AW165" s="231"/>
      <c r="AX165" s="231"/>
      <c r="AY165" s="231"/>
      <c r="AZ165" s="231"/>
      <c r="BA165" s="231"/>
      <c r="BB165" s="231"/>
      <c r="BC165" s="231"/>
      <c r="BJ165" s="195"/>
    </row>
    <row r="166" spans="3:81" s="171" customFormat="1" ht="18.600000000000001" customHeight="1">
      <c r="C166" s="927" t="s">
        <v>1141</v>
      </c>
      <c r="D166" s="928"/>
      <c r="E166" s="928"/>
      <c r="F166" s="928"/>
      <c r="G166" s="928"/>
      <c r="H166" s="928"/>
      <c r="I166" s="928"/>
      <c r="J166" s="928"/>
      <c r="K166" s="928"/>
      <c r="L166" s="928"/>
      <c r="M166" s="928"/>
      <c r="N166" s="928"/>
      <c r="O166" s="928"/>
      <c r="P166" s="928"/>
      <c r="Q166" s="928"/>
      <c r="R166" s="928"/>
      <c r="S166" s="928"/>
      <c r="T166" s="928"/>
      <c r="U166" s="928"/>
      <c r="V166" s="928"/>
      <c r="W166" s="928"/>
      <c r="X166" s="928"/>
      <c r="Y166" s="928"/>
      <c r="Z166" s="928"/>
      <c r="AA166" s="928"/>
      <c r="AB166" s="928"/>
      <c r="AC166" s="928"/>
      <c r="AD166" s="928"/>
      <c r="AE166" s="928"/>
      <c r="AF166" s="928"/>
      <c r="AG166" s="928"/>
      <c r="AH166" s="928"/>
      <c r="AI166" s="928"/>
      <c r="AJ166" s="928"/>
      <c r="AK166" s="928"/>
      <c r="AL166" s="928"/>
      <c r="AM166" s="928"/>
      <c r="AN166" s="928"/>
      <c r="AO166" s="928"/>
      <c r="AP166" s="928"/>
      <c r="AQ166" s="928"/>
      <c r="AR166" s="928"/>
      <c r="AS166" s="928"/>
      <c r="AT166" s="928"/>
      <c r="AU166" s="928"/>
      <c r="AV166" s="929"/>
      <c r="AW166" s="912"/>
      <c r="AX166" s="187"/>
      <c r="AY166" s="187"/>
      <c r="AZ166" s="187"/>
      <c r="BA166" s="187"/>
      <c r="BB166" s="187"/>
      <c r="BC166" s="187"/>
    </row>
    <row r="167" spans="3:81" s="171" customFormat="1" ht="18.600000000000001" customHeight="1">
      <c r="C167" s="930"/>
      <c r="D167" s="931"/>
      <c r="E167" s="931"/>
      <c r="F167" s="931"/>
      <c r="G167" s="931"/>
      <c r="H167" s="931"/>
      <c r="I167" s="931"/>
      <c r="J167" s="931"/>
      <c r="K167" s="931"/>
      <c r="L167" s="931"/>
      <c r="M167" s="931"/>
      <c r="N167" s="931"/>
      <c r="O167" s="931"/>
      <c r="P167" s="931"/>
      <c r="Q167" s="931"/>
      <c r="R167" s="931"/>
      <c r="S167" s="931"/>
      <c r="T167" s="931"/>
      <c r="U167" s="931"/>
      <c r="V167" s="931"/>
      <c r="W167" s="931"/>
      <c r="X167" s="931"/>
      <c r="Y167" s="931"/>
      <c r="Z167" s="931"/>
      <c r="AA167" s="931"/>
      <c r="AB167" s="931"/>
      <c r="AC167" s="931"/>
      <c r="AD167" s="931"/>
      <c r="AE167" s="931"/>
      <c r="AF167" s="931"/>
      <c r="AG167" s="931"/>
      <c r="AH167" s="931"/>
      <c r="AI167" s="931"/>
      <c r="AJ167" s="931"/>
      <c r="AK167" s="931"/>
      <c r="AL167" s="931"/>
      <c r="AM167" s="931"/>
      <c r="AN167" s="931"/>
      <c r="AO167" s="931"/>
      <c r="AP167" s="931"/>
      <c r="AQ167" s="931"/>
      <c r="AR167" s="931"/>
      <c r="AS167" s="931"/>
      <c r="AT167" s="931"/>
      <c r="AU167" s="931"/>
      <c r="AV167" s="932"/>
      <c r="AW167" s="912"/>
      <c r="AX167" s="187"/>
      <c r="AY167" s="187"/>
      <c r="AZ167" s="187"/>
      <c r="BA167" s="187"/>
      <c r="BB167" s="187"/>
      <c r="BC167" s="187"/>
    </row>
    <row r="168" spans="3:81" s="171" customFormat="1" ht="91.5" customHeight="1" thickBot="1">
      <c r="C168" s="930"/>
      <c r="D168" s="931"/>
      <c r="E168" s="931"/>
      <c r="F168" s="931"/>
      <c r="G168" s="931"/>
      <c r="H168" s="931"/>
      <c r="I168" s="931"/>
      <c r="J168" s="931"/>
      <c r="K168" s="931"/>
      <c r="L168" s="931"/>
      <c r="M168" s="931"/>
      <c r="N168" s="931"/>
      <c r="O168" s="931"/>
      <c r="P168" s="931"/>
      <c r="Q168" s="931"/>
      <c r="R168" s="931"/>
      <c r="S168" s="931"/>
      <c r="T168" s="931"/>
      <c r="U168" s="931"/>
      <c r="V168" s="931"/>
      <c r="W168" s="931"/>
      <c r="X168" s="931"/>
      <c r="Y168" s="931"/>
      <c r="Z168" s="931"/>
      <c r="AA168" s="931"/>
      <c r="AB168" s="931"/>
      <c r="AC168" s="931"/>
      <c r="AD168" s="931"/>
      <c r="AE168" s="931"/>
      <c r="AF168" s="931"/>
      <c r="AG168" s="931"/>
      <c r="AH168" s="931"/>
      <c r="AI168" s="931"/>
      <c r="AJ168" s="931"/>
      <c r="AK168" s="931"/>
      <c r="AL168" s="931"/>
      <c r="AM168" s="931"/>
      <c r="AN168" s="931"/>
      <c r="AO168" s="931"/>
      <c r="AP168" s="931"/>
      <c r="AQ168" s="931"/>
      <c r="AR168" s="931"/>
      <c r="AS168" s="931"/>
      <c r="AT168" s="931"/>
      <c r="AU168" s="931"/>
      <c r="AV168" s="932"/>
      <c r="AW168" s="223"/>
      <c r="AX168" s="187"/>
      <c r="AY168" s="187"/>
      <c r="AZ168" s="187"/>
      <c r="BA168" s="187"/>
      <c r="BB168" s="187"/>
      <c r="BC168" s="187"/>
    </row>
    <row r="169" spans="3:81" s="171" customFormat="1" ht="30" customHeight="1" thickTop="1" thickBot="1">
      <c r="C169" s="933" t="s">
        <v>1071</v>
      </c>
      <c r="D169" s="934"/>
      <c r="E169" s="934"/>
      <c r="F169" s="934"/>
      <c r="G169" s="934"/>
      <c r="H169" s="934"/>
      <c r="I169" s="935"/>
      <c r="J169" s="936">
        <f>COUNTIF(G171:M179,"&lt;&gt;")+AX169</f>
        <v>0</v>
      </c>
      <c r="K169" s="937"/>
      <c r="L169" s="937"/>
      <c r="M169" s="937"/>
      <c r="N169" s="937"/>
      <c r="O169" s="938"/>
      <c r="P169" s="939"/>
      <c r="Q169" s="940"/>
      <c r="R169" s="940"/>
      <c r="S169" s="940"/>
      <c r="T169" s="940"/>
      <c r="U169" s="940"/>
      <c r="V169" s="940"/>
      <c r="W169" s="940"/>
      <c r="X169" s="940"/>
      <c r="Y169" s="940"/>
      <c r="Z169" s="940"/>
      <c r="AA169" s="940"/>
      <c r="AB169" s="940"/>
      <c r="AC169" s="940"/>
      <c r="AD169" s="940"/>
      <c r="AE169" s="940"/>
      <c r="AF169" s="940"/>
      <c r="AG169" s="940"/>
      <c r="AH169" s="940"/>
      <c r="AI169" s="940"/>
      <c r="AJ169" s="940"/>
      <c r="AK169" s="940"/>
      <c r="AL169" s="940"/>
      <c r="AM169" s="940"/>
      <c r="AN169" s="940"/>
      <c r="AO169" s="940"/>
      <c r="AP169" s="940"/>
      <c r="AQ169" s="940"/>
      <c r="AR169" s="940"/>
      <c r="AS169" s="940"/>
      <c r="AT169" s="940"/>
      <c r="AU169" s="940"/>
      <c r="AV169" s="941"/>
      <c r="AW169" s="223" t="str">
        <f>IF(AY169=1,"要確認","")</f>
        <v>要確認</v>
      </c>
      <c r="AX169" s="196">
        <f>COUNTIF(別紙１!C5:C51,"&lt;&gt;")</f>
        <v>0</v>
      </c>
      <c r="AY169" s="196">
        <f>IF(J169=0,1,0)</f>
        <v>1</v>
      </c>
      <c r="AZ169" s="231"/>
      <c r="BA169" s="231"/>
      <c r="BB169" s="231"/>
      <c r="BC169" s="231"/>
    </row>
    <row r="170" spans="3:81" s="171" customFormat="1" ht="30" customHeight="1" thickTop="1" thickBot="1">
      <c r="C170" s="942" t="s">
        <v>1059</v>
      </c>
      <c r="D170" s="943"/>
      <c r="E170" s="943"/>
      <c r="F170" s="943"/>
      <c r="G170" s="944" t="s">
        <v>154</v>
      </c>
      <c r="H170" s="944"/>
      <c r="I170" s="944"/>
      <c r="J170" s="944"/>
      <c r="K170" s="944"/>
      <c r="L170" s="944"/>
      <c r="M170" s="944"/>
      <c r="N170" s="945" t="s">
        <v>1164</v>
      </c>
      <c r="O170" s="946"/>
      <c r="P170" s="946"/>
      <c r="Q170" s="946"/>
      <c r="R170" s="947"/>
      <c r="S170" s="948" t="s">
        <v>1060</v>
      </c>
      <c r="T170" s="949"/>
      <c r="U170" s="949"/>
      <c r="V170" s="949"/>
      <c r="W170" s="949"/>
      <c r="X170" s="949"/>
      <c r="Y170" s="949"/>
      <c r="Z170" s="949"/>
      <c r="AA170" s="949"/>
      <c r="AB170" s="949"/>
      <c r="AC170" s="949"/>
      <c r="AD170" s="950"/>
      <c r="AE170" s="951" t="s">
        <v>296</v>
      </c>
      <c r="AF170" s="951"/>
      <c r="AG170" s="951"/>
      <c r="AH170" s="951"/>
      <c r="AI170" s="951"/>
      <c r="AJ170" s="951"/>
      <c r="AK170" s="951"/>
      <c r="AL170" s="951"/>
      <c r="AM170" s="951"/>
      <c r="AN170" s="951"/>
      <c r="AO170" s="951"/>
      <c r="AP170" s="916" t="s">
        <v>1070</v>
      </c>
      <c r="AQ170" s="916"/>
      <c r="AR170" s="916"/>
      <c r="AS170" s="916"/>
      <c r="AT170" s="916"/>
      <c r="AU170" s="916"/>
      <c r="AV170" s="917"/>
      <c r="AW170" s="223"/>
      <c r="AX170" s="187"/>
      <c r="AY170" s="187"/>
      <c r="AZ170" s="187"/>
      <c r="BA170" s="187"/>
      <c r="BB170" s="187"/>
      <c r="BC170" s="187"/>
    </row>
    <row r="171" spans="3:81" s="171" customFormat="1" ht="48.75" customHeight="1">
      <c r="C171" s="918"/>
      <c r="D171" s="919"/>
      <c r="E171" s="919"/>
      <c r="F171" s="919"/>
      <c r="G171" s="919"/>
      <c r="H171" s="919"/>
      <c r="I171" s="919"/>
      <c r="J171" s="919"/>
      <c r="K171" s="919"/>
      <c r="L171" s="919"/>
      <c r="M171" s="919"/>
      <c r="N171" s="920"/>
      <c r="O171" s="921"/>
      <c r="P171" s="921"/>
      <c r="Q171" s="921"/>
      <c r="R171" s="922"/>
      <c r="S171" s="920"/>
      <c r="T171" s="921"/>
      <c r="U171" s="921"/>
      <c r="V171" s="921"/>
      <c r="W171" s="921"/>
      <c r="X171" s="921"/>
      <c r="Y171" s="921"/>
      <c r="Z171" s="921"/>
      <c r="AA171" s="921"/>
      <c r="AB171" s="921"/>
      <c r="AC171" s="921"/>
      <c r="AD171" s="922"/>
      <c r="AE171" s="923"/>
      <c r="AF171" s="923"/>
      <c r="AG171" s="923"/>
      <c r="AH171" s="923"/>
      <c r="AI171" s="923"/>
      <c r="AJ171" s="923"/>
      <c r="AK171" s="923"/>
      <c r="AL171" s="923"/>
      <c r="AM171" s="923"/>
      <c r="AN171" s="923"/>
      <c r="AO171" s="920"/>
      <c r="AP171" s="924"/>
      <c r="AQ171" s="925"/>
      <c r="AR171" s="925"/>
      <c r="AS171" s="925"/>
      <c r="AT171" s="925"/>
      <c r="AU171" s="925"/>
      <c r="AV171" s="926"/>
      <c r="AW171" s="174"/>
      <c r="AX171" s="187"/>
      <c r="AY171" s="187"/>
      <c r="AZ171" s="187" t="s">
        <v>155</v>
      </c>
      <c r="BA171" s="187"/>
      <c r="BB171" s="187"/>
      <c r="BC171" s="187"/>
    </row>
    <row r="172" spans="3:81" s="171" customFormat="1" ht="48.75" customHeight="1">
      <c r="C172" s="918"/>
      <c r="D172" s="919"/>
      <c r="E172" s="919"/>
      <c r="F172" s="919"/>
      <c r="G172" s="919"/>
      <c r="H172" s="919"/>
      <c r="I172" s="919"/>
      <c r="J172" s="919"/>
      <c r="K172" s="919"/>
      <c r="L172" s="919"/>
      <c r="M172" s="919"/>
      <c r="N172" s="920"/>
      <c r="O172" s="921"/>
      <c r="P172" s="921"/>
      <c r="Q172" s="921"/>
      <c r="R172" s="922"/>
      <c r="S172" s="920"/>
      <c r="T172" s="921"/>
      <c r="U172" s="921"/>
      <c r="V172" s="921"/>
      <c r="W172" s="921"/>
      <c r="X172" s="921"/>
      <c r="Y172" s="921"/>
      <c r="Z172" s="921"/>
      <c r="AA172" s="921"/>
      <c r="AB172" s="921"/>
      <c r="AC172" s="921"/>
      <c r="AD172" s="922"/>
      <c r="AE172" s="923"/>
      <c r="AF172" s="923"/>
      <c r="AG172" s="923"/>
      <c r="AH172" s="923"/>
      <c r="AI172" s="923"/>
      <c r="AJ172" s="923"/>
      <c r="AK172" s="923"/>
      <c r="AL172" s="923"/>
      <c r="AM172" s="923"/>
      <c r="AN172" s="923"/>
      <c r="AO172" s="920"/>
      <c r="AP172" s="952"/>
      <c r="AQ172" s="953"/>
      <c r="AR172" s="953"/>
      <c r="AS172" s="953"/>
      <c r="AT172" s="953"/>
      <c r="AU172" s="953"/>
      <c r="AV172" s="954"/>
      <c r="AW172" s="187"/>
      <c r="AX172" s="187"/>
      <c r="AY172" s="187"/>
      <c r="AZ172" s="187" t="s">
        <v>156</v>
      </c>
      <c r="BA172" s="187"/>
      <c r="BB172" s="187"/>
      <c r="BC172" s="187"/>
    </row>
    <row r="173" spans="3:81" s="171" customFormat="1" ht="48.75" customHeight="1">
      <c r="C173" s="918"/>
      <c r="D173" s="919"/>
      <c r="E173" s="919"/>
      <c r="F173" s="919"/>
      <c r="G173" s="919"/>
      <c r="H173" s="919"/>
      <c r="I173" s="919"/>
      <c r="J173" s="919"/>
      <c r="K173" s="919"/>
      <c r="L173" s="919"/>
      <c r="M173" s="919"/>
      <c r="N173" s="920"/>
      <c r="O173" s="921"/>
      <c r="P173" s="921"/>
      <c r="Q173" s="921"/>
      <c r="R173" s="922"/>
      <c r="S173" s="920"/>
      <c r="T173" s="921"/>
      <c r="U173" s="921"/>
      <c r="V173" s="921"/>
      <c r="W173" s="921"/>
      <c r="X173" s="921"/>
      <c r="Y173" s="921"/>
      <c r="Z173" s="921"/>
      <c r="AA173" s="921"/>
      <c r="AB173" s="921"/>
      <c r="AC173" s="921"/>
      <c r="AD173" s="922"/>
      <c r="AE173" s="923"/>
      <c r="AF173" s="923"/>
      <c r="AG173" s="923"/>
      <c r="AH173" s="923"/>
      <c r="AI173" s="923"/>
      <c r="AJ173" s="923"/>
      <c r="AK173" s="923"/>
      <c r="AL173" s="923"/>
      <c r="AM173" s="923"/>
      <c r="AN173" s="923"/>
      <c r="AO173" s="920"/>
      <c r="AP173" s="952"/>
      <c r="AQ173" s="953"/>
      <c r="AR173" s="953"/>
      <c r="AS173" s="953"/>
      <c r="AT173" s="953"/>
      <c r="AU173" s="953"/>
      <c r="AV173" s="954"/>
      <c r="AW173" s="187"/>
      <c r="AX173" s="187"/>
      <c r="AY173" s="187"/>
      <c r="AZ173" s="187"/>
      <c r="BA173" s="187"/>
      <c r="BB173" s="187"/>
      <c r="BC173" s="187"/>
    </row>
    <row r="174" spans="3:81" s="171" customFormat="1" ht="48.75" customHeight="1">
      <c r="C174" s="918"/>
      <c r="D174" s="919"/>
      <c r="E174" s="919"/>
      <c r="F174" s="919"/>
      <c r="G174" s="919"/>
      <c r="H174" s="919"/>
      <c r="I174" s="919"/>
      <c r="J174" s="919"/>
      <c r="K174" s="919"/>
      <c r="L174" s="919"/>
      <c r="M174" s="919"/>
      <c r="N174" s="920"/>
      <c r="O174" s="921"/>
      <c r="P174" s="921"/>
      <c r="Q174" s="921"/>
      <c r="R174" s="922"/>
      <c r="S174" s="920"/>
      <c r="T174" s="921"/>
      <c r="U174" s="921"/>
      <c r="V174" s="921"/>
      <c r="W174" s="921"/>
      <c r="X174" s="921"/>
      <c r="Y174" s="921"/>
      <c r="Z174" s="921"/>
      <c r="AA174" s="921"/>
      <c r="AB174" s="921"/>
      <c r="AC174" s="921"/>
      <c r="AD174" s="922"/>
      <c r="AE174" s="923"/>
      <c r="AF174" s="923"/>
      <c r="AG174" s="923"/>
      <c r="AH174" s="923"/>
      <c r="AI174" s="923"/>
      <c r="AJ174" s="923"/>
      <c r="AK174" s="923"/>
      <c r="AL174" s="923"/>
      <c r="AM174" s="923"/>
      <c r="AN174" s="923"/>
      <c r="AO174" s="920"/>
      <c r="AP174" s="952"/>
      <c r="AQ174" s="953"/>
      <c r="AR174" s="953"/>
      <c r="AS174" s="953"/>
      <c r="AT174" s="953"/>
      <c r="AU174" s="953"/>
      <c r="AV174" s="954"/>
      <c r="AW174" s="187"/>
      <c r="AX174" s="187"/>
      <c r="AY174" s="187"/>
      <c r="AZ174" s="187"/>
      <c r="BA174" s="187"/>
      <c r="BB174" s="187"/>
      <c r="BC174" s="187"/>
    </row>
    <row r="175" spans="3:81" s="171" customFormat="1" ht="48.75" customHeight="1">
      <c r="C175" s="918"/>
      <c r="D175" s="919"/>
      <c r="E175" s="919"/>
      <c r="F175" s="919"/>
      <c r="G175" s="919"/>
      <c r="H175" s="919"/>
      <c r="I175" s="919"/>
      <c r="J175" s="919"/>
      <c r="K175" s="919"/>
      <c r="L175" s="919"/>
      <c r="M175" s="919"/>
      <c r="N175" s="920"/>
      <c r="O175" s="921"/>
      <c r="P175" s="921"/>
      <c r="Q175" s="921"/>
      <c r="R175" s="922"/>
      <c r="S175" s="920"/>
      <c r="T175" s="921"/>
      <c r="U175" s="921"/>
      <c r="V175" s="921"/>
      <c r="W175" s="921"/>
      <c r="X175" s="921"/>
      <c r="Y175" s="921"/>
      <c r="Z175" s="921"/>
      <c r="AA175" s="921"/>
      <c r="AB175" s="921"/>
      <c r="AC175" s="921"/>
      <c r="AD175" s="922"/>
      <c r="AE175" s="923"/>
      <c r="AF175" s="923"/>
      <c r="AG175" s="923"/>
      <c r="AH175" s="923"/>
      <c r="AI175" s="923"/>
      <c r="AJ175" s="923"/>
      <c r="AK175" s="923"/>
      <c r="AL175" s="923"/>
      <c r="AM175" s="923"/>
      <c r="AN175" s="923"/>
      <c r="AO175" s="920"/>
      <c r="AP175" s="952"/>
      <c r="AQ175" s="953"/>
      <c r="AR175" s="953"/>
      <c r="AS175" s="953"/>
      <c r="AT175" s="953"/>
      <c r="AU175" s="953"/>
      <c r="AV175" s="954"/>
      <c r="AW175" s="187"/>
      <c r="AX175" s="187"/>
      <c r="AY175" s="187"/>
      <c r="AZ175" s="187"/>
      <c r="BA175" s="187"/>
      <c r="BB175" s="187"/>
      <c r="BC175" s="187"/>
    </row>
    <row r="176" spans="3:81" s="171" customFormat="1" ht="48.75" customHeight="1">
      <c r="C176" s="918"/>
      <c r="D176" s="919"/>
      <c r="E176" s="919"/>
      <c r="F176" s="919"/>
      <c r="G176" s="919"/>
      <c r="H176" s="919"/>
      <c r="I176" s="919"/>
      <c r="J176" s="919"/>
      <c r="K176" s="919"/>
      <c r="L176" s="919"/>
      <c r="M176" s="919"/>
      <c r="N176" s="920"/>
      <c r="O176" s="921"/>
      <c r="P176" s="921"/>
      <c r="Q176" s="921"/>
      <c r="R176" s="922"/>
      <c r="S176" s="920"/>
      <c r="T176" s="921"/>
      <c r="U176" s="921"/>
      <c r="V176" s="921"/>
      <c r="W176" s="921"/>
      <c r="X176" s="921"/>
      <c r="Y176" s="921"/>
      <c r="Z176" s="921"/>
      <c r="AA176" s="921"/>
      <c r="AB176" s="921"/>
      <c r="AC176" s="921"/>
      <c r="AD176" s="922"/>
      <c r="AE176" s="923"/>
      <c r="AF176" s="923"/>
      <c r="AG176" s="923"/>
      <c r="AH176" s="923"/>
      <c r="AI176" s="923"/>
      <c r="AJ176" s="923"/>
      <c r="AK176" s="923"/>
      <c r="AL176" s="923"/>
      <c r="AM176" s="923"/>
      <c r="AN176" s="923"/>
      <c r="AO176" s="920"/>
      <c r="AP176" s="952"/>
      <c r="AQ176" s="953"/>
      <c r="AR176" s="953"/>
      <c r="AS176" s="953"/>
      <c r="AT176" s="953"/>
      <c r="AU176" s="953"/>
      <c r="AV176" s="954"/>
      <c r="AW176" s="187"/>
      <c r="AX176" s="187"/>
      <c r="AY176" s="187"/>
      <c r="AZ176" s="187"/>
      <c r="BA176" s="187"/>
      <c r="BB176" s="187"/>
      <c r="BC176" s="187"/>
    </row>
    <row r="177" spans="3:62" s="171" customFormat="1" ht="48.75" customHeight="1">
      <c r="C177" s="918"/>
      <c r="D177" s="919"/>
      <c r="E177" s="919"/>
      <c r="F177" s="919"/>
      <c r="G177" s="919"/>
      <c r="H177" s="919"/>
      <c r="I177" s="919"/>
      <c r="J177" s="919"/>
      <c r="K177" s="919"/>
      <c r="L177" s="919"/>
      <c r="M177" s="919"/>
      <c r="N177" s="920"/>
      <c r="O177" s="921"/>
      <c r="P177" s="921"/>
      <c r="Q177" s="921"/>
      <c r="R177" s="922"/>
      <c r="S177" s="920"/>
      <c r="T177" s="921"/>
      <c r="U177" s="921"/>
      <c r="V177" s="921"/>
      <c r="W177" s="921"/>
      <c r="X177" s="921"/>
      <c r="Y177" s="921"/>
      <c r="Z177" s="921"/>
      <c r="AA177" s="921"/>
      <c r="AB177" s="921"/>
      <c r="AC177" s="921"/>
      <c r="AD177" s="922"/>
      <c r="AE177" s="923"/>
      <c r="AF177" s="923"/>
      <c r="AG177" s="923"/>
      <c r="AH177" s="923"/>
      <c r="AI177" s="923"/>
      <c r="AJ177" s="923"/>
      <c r="AK177" s="923"/>
      <c r="AL177" s="923"/>
      <c r="AM177" s="923"/>
      <c r="AN177" s="923"/>
      <c r="AO177" s="920"/>
      <c r="AP177" s="952"/>
      <c r="AQ177" s="953"/>
      <c r="AR177" s="953"/>
      <c r="AS177" s="953"/>
      <c r="AT177" s="953"/>
      <c r="AU177" s="953"/>
      <c r="AV177" s="954"/>
      <c r="AW177" s="187"/>
      <c r="AX177" s="187"/>
      <c r="AY177" s="187"/>
      <c r="AZ177" s="187"/>
      <c r="BA177" s="187"/>
      <c r="BB177" s="187"/>
      <c r="BC177" s="187"/>
    </row>
    <row r="178" spans="3:62" s="171" customFormat="1" ht="48.75" customHeight="1">
      <c r="C178" s="918"/>
      <c r="D178" s="919"/>
      <c r="E178" s="919"/>
      <c r="F178" s="919"/>
      <c r="G178" s="919"/>
      <c r="H178" s="919"/>
      <c r="I178" s="919"/>
      <c r="J178" s="919"/>
      <c r="K178" s="919"/>
      <c r="L178" s="919"/>
      <c r="M178" s="919"/>
      <c r="N178" s="920"/>
      <c r="O178" s="921"/>
      <c r="P178" s="921"/>
      <c r="Q178" s="921"/>
      <c r="R178" s="922"/>
      <c r="S178" s="920"/>
      <c r="T178" s="921"/>
      <c r="U178" s="921"/>
      <c r="V178" s="921"/>
      <c r="W178" s="921"/>
      <c r="X178" s="921"/>
      <c r="Y178" s="921"/>
      <c r="Z178" s="921"/>
      <c r="AA178" s="921"/>
      <c r="AB178" s="921"/>
      <c r="AC178" s="921"/>
      <c r="AD178" s="922"/>
      <c r="AE178" s="923"/>
      <c r="AF178" s="923"/>
      <c r="AG178" s="923"/>
      <c r="AH178" s="923"/>
      <c r="AI178" s="923"/>
      <c r="AJ178" s="923"/>
      <c r="AK178" s="923"/>
      <c r="AL178" s="923"/>
      <c r="AM178" s="923"/>
      <c r="AN178" s="923"/>
      <c r="AO178" s="920"/>
      <c r="AP178" s="952"/>
      <c r="AQ178" s="953"/>
      <c r="AR178" s="953"/>
      <c r="AS178" s="953"/>
      <c r="AT178" s="953"/>
      <c r="AU178" s="953"/>
      <c r="AV178" s="954"/>
      <c r="AW178" s="187"/>
      <c r="AX178" s="187"/>
      <c r="AY178" s="187"/>
      <c r="AZ178" s="187"/>
      <c r="BA178" s="187"/>
      <c r="BB178" s="187"/>
      <c r="BC178" s="187"/>
    </row>
    <row r="179" spans="3:62" s="171" customFormat="1" ht="48.75" customHeight="1" thickBot="1">
      <c r="C179" s="955"/>
      <c r="D179" s="956"/>
      <c r="E179" s="956"/>
      <c r="F179" s="956"/>
      <c r="G179" s="956"/>
      <c r="H179" s="956"/>
      <c r="I179" s="956"/>
      <c r="J179" s="956"/>
      <c r="K179" s="956"/>
      <c r="L179" s="956"/>
      <c r="M179" s="956"/>
      <c r="N179" s="957"/>
      <c r="O179" s="958"/>
      <c r="P179" s="958"/>
      <c r="Q179" s="958"/>
      <c r="R179" s="959"/>
      <c r="S179" s="957"/>
      <c r="T179" s="958"/>
      <c r="U179" s="958"/>
      <c r="V179" s="958"/>
      <c r="W179" s="958"/>
      <c r="X179" s="958"/>
      <c r="Y179" s="958"/>
      <c r="Z179" s="958"/>
      <c r="AA179" s="958"/>
      <c r="AB179" s="958"/>
      <c r="AC179" s="958"/>
      <c r="AD179" s="959"/>
      <c r="AE179" s="960"/>
      <c r="AF179" s="960"/>
      <c r="AG179" s="960"/>
      <c r="AH179" s="961"/>
      <c r="AI179" s="961"/>
      <c r="AJ179" s="961"/>
      <c r="AK179" s="960"/>
      <c r="AL179" s="960"/>
      <c r="AM179" s="960"/>
      <c r="AN179" s="960"/>
      <c r="AO179" s="962"/>
      <c r="AP179" s="963"/>
      <c r="AQ179" s="964"/>
      <c r="AR179" s="964"/>
      <c r="AS179" s="964"/>
      <c r="AT179" s="964"/>
      <c r="AU179" s="964"/>
      <c r="AV179" s="965"/>
      <c r="AW179" s="185"/>
      <c r="AX179" s="182"/>
      <c r="AY179" s="182"/>
      <c r="AZ179" s="182"/>
      <c r="BA179" s="182"/>
      <c r="BB179" s="182"/>
      <c r="BC179" s="182"/>
    </row>
    <row r="180" spans="3:62" s="171" customFormat="1" ht="21.6" customHeight="1" thickBot="1">
      <c r="C180" s="979" t="s">
        <v>1165</v>
      </c>
      <c r="D180" s="980"/>
      <c r="E180" s="980"/>
      <c r="F180" s="980"/>
      <c r="G180" s="980"/>
      <c r="H180" s="980"/>
      <c r="I180" s="980"/>
      <c r="J180" s="980"/>
      <c r="K180" s="980"/>
      <c r="L180" s="980"/>
      <c r="M180" s="980"/>
      <c r="N180" s="980"/>
      <c r="O180" s="980"/>
      <c r="P180" s="980"/>
      <c r="Q180" s="980"/>
      <c r="R180" s="980"/>
      <c r="S180" s="980"/>
      <c r="T180" s="980"/>
      <c r="U180" s="980"/>
      <c r="V180" s="980"/>
      <c r="W180" s="980"/>
      <c r="X180" s="980"/>
      <c r="Y180" s="980"/>
      <c r="Z180" s="980"/>
      <c r="AA180" s="980"/>
      <c r="AB180" s="980"/>
      <c r="AC180" s="980"/>
      <c r="AD180" s="980"/>
      <c r="AE180" s="980"/>
      <c r="AF180" s="980"/>
      <c r="AG180" s="981"/>
      <c r="AH180" s="883"/>
      <c r="AI180" s="973"/>
      <c r="AJ180" s="884"/>
      <c r="AK180" s="974" t="s">
        <v>23</v>
      </c>
      <c r="AL180" s="975"/>
      <c r="AM180" s="975"/>
      <c r="AN180" s="976"/>
      <c r="AO180" s="883"/>
      <c r="AP180" s="977"/>
      <c r="AQ180" s="978"/>
      <c r="AR180" s="966" t="s">
        <v>14</v>
      </c>
      <c r="AS180" s="967"/>
      <c r="AT180" s="967"/>
      <c r="AU180" s="967"/>
      <c r="AV180" s="967"/>
      <c r="AW180" s="162" t="str">
        <f>IF(AND(AH180="〇",AO180="〇"),"要確認","")</f>
        <v/>
      </c>
      <c r="AX180" s="182"/>
      <c r="AY180" s="182"/>
      <c r="AZ180" s="182"/>
      <c r="BA180" s="182"/>
      <c r="BB180" s="182"/>
      <c r="BC180" s="182"/>
    </row>
    <row r="181" spans="3:62" ht="25.5" customHeight="1">
      <c r="C181" s="968" t="s">
        <v>300</v>
      </c>
      <c r="D181" s="968"/>
      <c r="E181" s="968"/>
      <c r="F181" s="968"/>
      <c r="G181" s="968"/>
      <c r="H181" s="968"/>
      <c r="I181" s="968"/>
      <c r="J181" s="968"/>
      <c r="K181" s="968"/>
      <c r="L181" s="968"/>
      <c r="M181" s="968"/>
      <c r="N181" s="968"/>
      <c r="O181" s="968"/>
      <c r="P181" s="968"/>
      <c r="Q181" s="968"/>
      <c r="R181" s="968"/>
      <c r="S181" s="968"/>
      <c r="T181" s="968"/>
      <c r="BJ181" s="171"/>
    </row>
    <row r="182" spans="3:62" ht="21.95" customHeight="1">
      <c r="C182" s="197" t="s">
        <v>1092</v>
      </c>
      <c r="D182" s="215"/>
      <c r="E182" s="198"/>
      <c r="F182" s="198"/>
      <c r="G182" s="198"/>
      <c r="H182" s="198"/>
      <c r="I182" s="198"/>
      <c r="J182" s="198"/>
    </row>
    <row r="183" spans="3:62" ht="20.25" customHeight="1" thickBot="1">
      <c r="C183" s="540" t="s">
        <v>8</v>
      </c>
      <c r="D183" s="540"/>
      <c r="E183" s="540"/>
      <c r="F183" s="540"/>
      <c r="G183" s="540"/>
      <c r="H183" s="540"/>
      <c r="I183" s="540"/>
      <c r="J183" s="969"/>
      <c r="K183" s="969"/>
      <c r="L183" s="969"/>
      <c r="M183" s="969"/>
      <c r="N183" s="969"/>
      <c r="O183" s="969"/>
      <c r="P183" s="969"/>
      <c r="Q183" s="969"/>
      <c r="R183" s="969"/>
      <c r="S183" s="969"/>
      <c r="T183" s="969"/>
      <c r="U183" s="969"/>
      <c r="V183" s="969"/>
      <c r="W183" s="969"/>
      <c r="X183" s="969"/>
      <c r="Y183" s="969"/>
      <c r="Z183" s="969"/>
      <c r="AA183" s="540" t="s">
        <v>57</v>
      </c>
      <c r="AB183" s="540"/>
      <c r="AC183" s="540"/>
      <c r="AD183" s="540"/>
      <c r="AE183" s="540"/>
      <c r="AF183" s="540"/>
      <c r="AG183" s="540"/>
      <c r="AH183" s="540"/>
      <c r="AI183" s="540"/>
      <c r="AJ183" s="540"/>
      <c r="AK183" s="540"/>
      <c r="AL183" s="540"/>
      <c r="AM183" s="540"/>
      <c r="AN183" s="540"/>
      <c r="AO183" s="531" t="s">
        <v>1</v>
      </c>
      <c r="AP183" s="532"/>
      <c r="AQ183" s="533"/>
      <c r="AR183" s="970" t="s">
        <v>16</v>
      </c>
      <c r="AS183" s="971"/>
      <c r="AT183" s="971"/>
      <c r="AU183" s="971"/>
      <c r="AV183" s="972"/>
    </row>
    <row r="184" spans="3:62" ht="17.100000000000001" customHeight="1">
      <c r="C184" s="1019" t="s">
        <v>32</v>
      </c>
      <c r="D184" s="1019"/>
      <c r="E184" s="1019"/>
      <c r="F184" s="1019"/>
      <c r="G184" s="1019"/>
      <c r="H184" s="1019"/>
      <c r="I184" s="1019"/>
      <c r="J184" s="1020" t="s">
        <v>215</v>
      </c>
      <c r="K184" s="1021"/>
      <c r="L184" s="1022"/>
      <c r="M184" s="1023"/>
      <c r="N184" s="1023"/>
      <c r="O184" s="1023"/>
      <c r="P184" s="1023"/>
      <c r="Q184" s="1024"/>
      <c r="R184" s="1025" t="s">
        <v>216</v>
      </c>
      <c r="S184" s="1026"/>
      <c r="T184" s="1022"/>
      <c r="U184" s="1023"/>
      <c r="V184" s="1023"/>
      <c r="W184" s="1023"/>
      <c r="X184" s="1023"/>
      <c r="Y184" s="1023"/>
      <c r="Z184" s="1024"/>
      <c r="AA184" s="1027"/>
      <c r="AB184" s="1028"/>
      <c r="AC184" s="1028"/>
      <c r="AD184" s="1028"/>
      <c r="AE184" s="1001" t="s">
        <v>59</v>
      </c>
      <c r="AF184" s="1001"/>
      <c r="AG184" s="1004"/>
      <c r="AH184" s="1004"/>
      <c r="AI184" s="1001" t="s">
        <v>60</v>
      </c>
      <c r="AJ184" s="1001"/>
      <c r="AK184" s="1004"/>
      <c r="AL184" s="1004"/>
      <c r="AM184" s="1007" t="s">
        <v>61</v>
      </c>
      <c r="AN184" s="1007"/>
      <c r="AO184" s="1010" t="str">
        <f>IF(AA184="","",DATEDIF(BB184,BC184,"Y"))</f>
        <v/>
      </c>
      <c r="AP184" s="1011"/>
      <c r="AQ184" s="1012"/>
      <c r="AR184" s="982"/>
      <c r="AS184" s="983"/>
      <c r="AT184" s="983"/>
      <c r="AU184" s="983"/>
      <c r="AV184" s="984"/>
      <c r="AW184" s="991" t="str">
        <f>IF(AR184="","要確認","")</f>
        <v>要確認</v>
      </c>
      <c r="BB184" s="199" t="str">
        <f>AA184&amp;"/"&amp;AG184&amp;"/"&amp;AK184</f>
        <v>//</v>
      </c>
      <c r="BC184" s="200">
        <f ca="1">TODAY()</f>
        <v>44931</v>
      </c>
    </row>
    <row r="185" spans="3:62" ht="12" customHeight="1">
      <c r="C185" s="992" t="s">
        <v>9</v>
      </c>
      <c r="D185" s="992"/>
      <c r="E185" s="992"/>
      <c r="F185" s="992"/>
      <c r="G185" s="992"/>
      <c r="H185" s="992"/>
      <c r="I185" s="992"/>
      <c r="J185" s="993" t="s">
        <v>213</v>
      </c>
      <c r="K185" s="994"/>
      <c r="L185" s="997"/>
      <c r="M185" s="998"/>
      <c r="N185" s="998"/>
      <c r="O185" s="998"/>
      <c r="P185" s="998"/>
      <c r="Q185" s="999"/>
      <c r="R185" s="993" t="s">
        <v>214</v>
      </c>
      <c r="S185" s="994"/>
      <c r="T185" s="997"/>
      <c r="U185" s="998"/>
      <c r="V185" s="998"/>
      <c r="W185" s="998"/>
      <c r="X185" s="998"/>
      <c r="Y185" s="998"/>
      <c r="Z185" s="999"/>
      <c r="AA185" s="1029"/>
      <c r="AB185" s="1030"/>
      <c r="AC185" s="1030"/>
      <c r="AD185" s="1030"/>
      <c r="AE185" s="1002"/>
      <c r="AF185" s="1002"/>
      <c r="AG185" s="1005"/>
      <c r="AH185" s="1005"/>
      <c r="AI185" s="1002"/>
      <c r="AJ185" s="1002"/>
      <c r="AK185" s="1005"/>
      <c r="AL185" s="1005"/>
      <c r="AM185" s="1008"/>
      <c r="AN185" s="1008"/>
      <c r="AO185" s="1013"/>
      <c r="AP185" s="1014"/>
      <c r="AQ185" s="1015"/>
      <c r="AR185" s="985"/>
      <c r="AS185" s="986"/>
      <c r="AT185" s="986"/>
      <c r="AU185" s="986"/>
      <c r="AV185" s="987"/>
      <c r="AW185" s="991"/>
      <c r="BB185" s="199"/>
    </row>
    <row r="186" spans="3:62" ht="12" customHeight="1" thickBot="1">
      <c r="C186" s="555"/>
      <c r="D186" s="555"/>
      <c r="E186" s="555"/>
      <c r="F186" s="555"/>
      <c r="G186" s="555"/>
      <c r="H186" s="555"/>
      <c r="I186" s="555"/>
      <c r="J186" s="995"/>
      <c r="K186" s="996"/>
      <c r="L186" s="1000"/>
      <c r="M186" s="570"/>
      <c r="N186" s="570"/>
      <c r="O186" s="570"/>
      <c r="P186" s="570"/>
      <c r="Q186" s="571"/>
      <c r="R186" s="995"/>
      <c r="S186" s="996"/>
      <c r="T186" s="1000"/>
      <c r="U186" s="570"/>
      <c r="V186" s="570"/>
      <c r="W186" s="570"/>
      <c r="X186" s="570"/>
      <c r="Y186" s="570"/>
      <c r="Z186" s="571"/>
      <c r="AA186" s="1031"/>
      <c r="AB186" s="1032"/>
      <c r="AC186" s="1032"/>
      <c r="AD186" s="1032"/>
      <c r="AE186" s="1003"/>
      <c r="AF186" s="1003"/>
      <c r="AG186" s="1006"/>
      <c r="AH186" s="1006"/>
      <c r="AI186" s="1003"/>
      <c r="AJ186" s="1003"/>
      <c r="AK186" s="1006"/>
      <c r="AL186" s="1006"/>
      <c r="AM186" s="1009"/>
      <c r="AN186" s="1009"/>
      <c r="AO186" s="1016"/>
      <c r="AP186" s="1017"/>
      <c r="AQ186" s="1018"/>
      <c r="AR186" s="988"/>
      <c r="AS186" s="989"/>
      <c r="AT186" s="989"/>
      <c r="AU186" s="989"/>
      <c r="AV186" s="990"/>
      <c r="AW186" s="991"/>
    </row>
    <row r="187" spans="3:62" ht="17.100000000000001" customHeight="1">
      <c r="C187" s="540" t="s">
        <v>75</v>
      </c>
      <c r="D187" s="540"/>
      <c r="E187" s="540"/>
      <c r="F187" s="540"/>
      <c r="G187" s="540"/>
      <c r="H187" s="540"/>
      <c r="I187" s="540"/>
      <c r="J187" s="1055" t="s">
        <v>13</v>
      </c>
      <c r="K187" s="1056"/>
      <c r="L187" s="544"/>
      <c r="M187" s="545"/>
      <c r="N187" s="545"/>
      <c r="O187" s="545"/>
      <c r="P187" s="1057"/>
      <c r="Q187" s="1058" t="s">
        <v>46</v>
      </c>
      <c r="R187" s="1059"/>
      <c r="S187" s="1059"/>
      <c r="T187" s="1060"/>
      <c r="U187" s="1061"/>
      <c r="V187" s="591"/>
      <c r="W187" s="591"/>
      <c r="X187" s="591"/>
      <c r="Y187" s="591"/>
      <c r="Z187" s="591"/>
      <c r="AA187" s="591"/>
      <c r="AB187" s="591"/>
      <c r="AC187" s="591"/>
      <c r="AD187" s="591"/>
      <c r="AE187" s="591"/>
      <c r="AF187" s="591"/>
      <c r="AG187" s="592"/>
      <c r="AH187" s="1058" t="s">
        <v>47</v>
      </c>
      <c r="AI187" s="1059"/>
      <c r="AJ187" s="1059"/>
      <c r="AK187" s="1060"/>
      <c r="AL187" s="1043"/>
      <c r="AM187" s="1044"/>
      <c r="AN187" s="1044"/>
      <c r="AO187" s="1044"/>
      <c r="AP187" s="1044"/>
      <c r="AQ187" s="1044"/>
      <c r="AR187" s="1044"/>
      <c r="AS187" s="1044"/>
      <c r="AT187" s="1044"/>
      <c r="AU187" s="1044"/>
      <c r="AV187" s="1045"/>
    </row>
    <row r="188" spans="3:62" ht="28.15" customHeight="1">
      <c r="C188" s="540"/>
      <c r="D188" s="540"/>
      <c r="E188" s="540"/>
      <c r="F188" s="540"/>
      <c r="G188" s="540"/>
      <c r="H188" s="540"/>
      <c r="I188" s="540"/>
      <c r="J188" s="1046" t="s">
        <v>203</v>
      </c>
      <c r="K188" s="1047"/>
      <c r="L188" s="562"/>
      <c r="M188" s="562"/>
      <c r="N188" s="562"/>
      <c r="O188" s="562"/>
      <c r="P188" s="562"/>
      <c r="Q188" s="563"/>
      <c r="R188" s="563"/>
      <c r="S188" s="563"/>
      <c r="T188" s="563"/>
      <c r="U188" s="563"/>
      <c r="V188" s="563"/>
      <c r="W188" s="563"/>
      <c r="X188" s="563"/>
      <c r="Y188" s="563"/>
      <c r="Z188" s="563"/>
      <c r="AA188" s="563"/>
      <c r="AB188" s="563"/>
      <c r="AC188" s="563"/>
      <c r="AD188" s="563"/>
      <c r="AE188" s="563"/>
      <c r="AF188" s="563"/>
      <c r="AG188" s="563"/>
      <c r="AH188" s="563"/>
      <c r="AI188" s="563"/>
      <c r="AJ188" s="563"/>
      <c r="AK188" s="563"/>
      <c r="AL188" s="1048"/>
      <c r="AM188" s="1048"/>
      <c r="AN188" s="1048"/>
      <c r="AO188" s="1048"/>
      <c r="AP188" s="1048"/>
      <c r="AQ188" s="1048"/>
      <c r="AR188" s="1048"/>
      <c r="AS188" s="1048"/>
      <c r="AT188" s="1048"/>
      <c r="AU188" s="1048"/>
      <c r="AV188" s="1049"/>
    </row>
    <row r="189" spans="3:62" ht="18" customHeight="1">
      <c r="C189" s="1050" t="s">
        <v>33</v>
      </c>
      <c r="D189" s="1050"/>
      <c r="E189" s="1050"/>
      <c r="F189" s="1050"/>
      <c r="G189" s="1050"/>
      <c r="H189" s="1050"/>
      <c r="I189" s="1050"/>
      <c r="J189" s="1051"/>
      <c r="K189" s="566"/>
      <c r="L189" s="566"/>
      <c r="M189" s="566"/>
      <c r="N189" s="566"/>
      <c r="O189" s="566"/>
      <c r="P189" s="566"/>
      <c r="Q189" s="566"/>
      <c r="R189" s="566"/>
      <c r="S189" s="566"/>
      <c r="T189" s="566"/>
      <c r="U189" s="566"/>
      <c r="V189" s="566"/>
      <c r="W189" s="566"/>
      <c r="X189" s="566"/>
      <c r="Y189" s="566"/>
      <c r="Z189" s="566"/>
      <c r="AA189" s="566"/>
      <c r="AB189" s="566"/>
      <c r="AC189" s="566"/>
      <c r="AD189" s="566"/>
      <c r="AE189" s="566"/>
      <c r="AF189" s="566"/>
      <c r="AG189" s="566"/>
      <c r="AH189" s="566"/>
      <c r="AI189" s="566"/>
      <c r="AJ189" s="566"/>
      <c r="AK189" s="566"/>
      <c r="AL189" s="566"/>
      <c r="AM189" s="566"/>
      <c r="AN189" s="566"/>
      <c r="AO189" s="566"/>
      <c r="AP189" s="566"/>
      <c r="AQ189" s="566"/>
      <c r="AR189" s="566"/>
      <c r="AS189" s="566"/>
      <c r="AT189" s="566"/>
      <c r="AU189" s="566"/>
      <c r="AV189" s="567"/>
      <c r="BJ189" s="224"/>
    </row>
    <row r="190" spans="3:62" ht="14.25" customHeight="1">
      <c r="C190" s="1050"/>
      <c r="D190" s="1050"/>
      <c r="E190" s="1050"/>
      <c r="F190" s="1050"/>
      <c r="G190" s="1050"/>
      <c r="H190" s="1050"/>
      <c r="I190" s="1050"/>
      <c r="J190" s="1052"/>
      <c r="K190" s="1053"/>
      <c r="L190" s="1053"/>
      <c r="M190" s="1053"/>
      <c r="N190" s="1053"/>
      <c r="O190" s="1053"/>
      <c r="P190" s="1053"/>
      <c r="Q190" s="1053"/>
      <c r="R190" s="1053"/>
      <c r="S190" s="1053"/>
      <c r="T190" s="1053"/>
      <c r="U190" s="1053"/>
      <c r="V190" s="1053"/>
      <c r="W190" s="1053"/>
      <c r="X190" s="1053"/>
      <c r="Y190" s="1053"/>
      <c r="Z190" s="1053"/>
      <c r="AA190" s="1053"/>
      <c r="AB190" s="1053"/>
      <c r="AC190" s="1053"/>
      <c r="AD190" s="1053"/>
      <c r="AE190" s="1053"/>
      <c r="AF190" s="1053"/>
      <c r="AG190" s="1053"/>
      <c r="AH190" s="1053"/>
      <c r="AI190" s="1053"/>
      <c r="AJ190" s="1053"/>
      <c r="AK190" s="1053"/>
      <c r="AL190" s="1053"/>
      <c r="AM190" s="1053"/>
      <c r="AN190" s="1053"/>
      <c r="AO190" s="1053"/>
      <c r="AP190" s="1053"/>
      <c r="AQ190" s="1053"/>
      <c r="AR190" s="1053"/>
      <c r="AS190" s="1053"/>
      <c r="AT190" s="1053"/>
      <c r="AU190" s="1053"/>
      <c r="AV190" s="1054"/>
    </row>
    <row r="191" spans="3:62" ht="28.5" customHeight="1">
      <c r="C191" s="540" t="s">
        <v>58</v>
      </c>
      <c r="D191" s="540"/>
      <c r="E191" s="540"/>
      <c r="F191" s="540"/>
      <c r="G191" s="540"/>
      <c r="H191" s="540" t="s">
        <v>11</v>
      </c>
      <c r="I191" s="540"/>
      <c r="J191" s="540"/>
      <c r="K191" s="540"/>
      <c r="L191" s="541" t="s">
        <v>12</v>
      </c>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68"/>
      <c r="AL191" s="568"/>
      <c r="AM191" s="568"/>
      <c r="AN191" s="568"/>
      <c r="AO191" s="568"/>
      <c r="AP191" s="568"/>
      <c r="AQ191" s="573"/>
      <c r="AR191" s="1033" t="s">
        <v>1095</v>
      </c>
      <c r="AS191" s="1034"/>
      <c r="AT191" s="1034"/>
      <c r="AU191" s="1034"/>
      <c r="AV191" s="1035"/>
    </row>
    <row r="192" spans="3:62" ht="27.95" customHeight="1">
      <c r="C192" s="1036"/>
      <c r="D192" s="1036"/>
      <c r="E192" s="1036"/>
      <c r="F192" s="1036"/>
      <c r="G192" s="1036"/>
      <c r="H192" s="1036"/>
      <c r="I192" s="1036"/>
      <c r="J192" s="1036"/>
      <c r="K192" s="1036"/>
      <c r="L192" s="1037"/>
      <c r="M192" s="1038"/>
      <c r="N192" s="1038"/>
      <c r="O192" s="1038"/>
      <c r="P192" s="1038"/>
      <c r="Q192" s="1038"/>
      <c r="R192" s="1038"/>
      <c r="S192" s="1038"/>
      <c r="T192" s="1038"/>
      <c r="U192" s="1038"/>
      <c r="V192" s="1038"/>
      <c r="W192" s="1038"/>
      <c r="X192" s="1038"/>
      <c r="Y192" s="1038"/>
      <c r="Z192" s="1038"/>
      <c r="AA192" s="1038"/>
      <c r="AB192" s="1038"/>
      <c r="AC192" s="1038"/>
      <c r="AD192" s="1038"/>
      <c r="AE192" s="1038"/>
      <c r="AF192" s="1038"/>
      <c r="AG192" s="1038"/>
      <c r="AH192" s="1038"/>
      <c r="AI192" s="1038"/>
      <c r="AJ192" s="1038"/>
      <c r="AK192" s="1038"/>
      <c r="AL192" s="1038"/>
      <c r="AM192" s="1038"/>
      <c r="AN192" s="1038"/>
      <c r="AO192" s="1038"/>
      <c r="AP192" s="1038"/>
      <c r="AQ192" s="1039"/>
      <c r="AR192" s="1040"/>
      <c r="AS192" s="1041"/>
      <c r="AT192" s="1041"/>
      <c r="AU192" s="1041"/>
      <c r="AV192" s="1042"/>
    </row>
    <row r="193" spans="3:74" ht="27.95" customHeight="1">
      <c r="C193" s="1036"/>
      <c r="D193" s="1036"/>
      <c r="E193" s="1036"/>
      <c r="F193" s="1036"/>
      <c r="G193" s="1036"/>
      <c r="H193" s="1036"/>
      <c r="I193" s="1036"/>
      <c r="J193" s="1036"/>
      <c r="K193" s="1036"/>
      <c r="L193" s="1037"/>
      <c r="M193" s="1038"/>
      <c r="N193" s="1038"/>
      <c r="O193" s="1038"/>
      <c r="P193" s="1038"/>
      <c r="Q193" s="1038"/>
      <c r="R193" s="1038"/>
      <c r="S193" s="1038"/>
      <c r="T193" s="1038"/>
      <c r="U193" s="1038"/>
      <c r="V193" s="1038"/>
      <c r="W193" s="1038"/>
      <c r="X193" s="1038"/>
      <c r="Y193" s="1038"/>
      <c r="Z193" s="1038"/>
      <c r="AA193" s="1038"/>
      <c r="AB193" s="1038"/>
      <c r="AC193" s="1038"/>
      <c r="AD193" s="1038"/>
      <c r="AE193" s="1038"/>
      <c r="AF193" s="1038"/>
      <c r="AG193" s="1038"/>
      <c r="AH193" s="1038"/>
      <c r="AI193" s="1038"/>
      <c r="AJ193" s="1038"/>
      <c r="AK193" s="1038"/>
      <c r="AL193" s="1038"/>
      <c r="AM193" s="1038"/>
      <c r="AN193" s="1038"/>
      <c r="AO193" s="1038"/>
      <c r="AP193" s="1038"/>
      <c r="AQ193" s="1039"/>
      <c r="AR193" s="1040"/>
      <c r="AS193" s="1041"/>
      <c r="AT193" s="1041"/>
      <c r="AU193" s="1041"/>
      <c r="AV193" s="1042"/>
    </row>
    <row r="194" spans="3:74" ht="27.95" customHeight="1">
      <c r="C194" s="1036"/>
      <c r="D194" s="1036"/>
      <c r="E194" s="1036"/>
      <c r="F194" s="1036"/>
      <c r="G194" s="1036"/>
      <c r="H194" s="1036"/>
      <c r="I194" s="1036"/>
      <c r="J194" s="1036"/>
      <c r="K194" s="1036"/>
      <c r="L194" s="1037"/>
      <c r="M194" s="1038"/>
      <c r="N194" s="1038"/>
      <c r="O194" s="1038"/>
      <c r="P194" s="1038"/>
      <c r="Q194" s="1038"/>
      <c r="R194" s="1038"/>
      <c r="S194" s="1038"/>
      <c r="T194" s="1038"/>
      <c r="U194" s="1038"/>
      <c r="V194" s="1038"/>
      <c r="W194" s="1038"/>
      <c r="X194" s="1038"/>
      <c r="Y194" s="1038"/>
      <c r="Z194" s="1038"/>
      <c r="AA194" s="1038"/>
      <c r="AB194" s="1038"/>
      <c r="AC194" s="1038"/>
      <c r="AD194" s="1038"/>
      <c r="AE194" s="1038"/>
      <c r="AF194" s="1038"/>
      <c r="AG194" s="1038"/>
      <c r="AH194" s="1038"/>
      <c r="AI194" s="1038"/>
      <c r="AJ194" s="1038"/>
      <c r="AK194" s="1038"/>
      <c r="AL194" s="1038"/>
      <c r="AM194" s="1038"/>
      <c r="AN194" s="1038"/>
      <c r="AO194" s="1038"/>
      <c r="AP194" s="1038"/>
      <c r="AQ194" s="1039"/>
      <c r="AR194" s="1040"/>
      <c r="AS194" s="1041"/>
      <c r="AT194" s="1041"/>
      <c r="AU194" s="1041"/>
      <c r="AV194" s="1042"/>
    </row>
    <row r="195" spans="3:74" ht="27.95" customHeight="1">
      <c r="C195" s="1036"/>
      <c r="D195" s="1036"/>
      <c r="E195" s="1036"/>
      <c r="F195" s="1036"/>
      <c r="G195" s="1036"/>
      <c r="H195" s="1036"/>
      <c r="I195" s="1036"/>
      <c r="J195" s="1036"/>
      <c r="K195" s="1036"/>
      <c r="L195" s="1037"/>
      <c r="M195" s="1038"/>
      <c r="N195" s="1038"/>
      <c r="O195" s="1038"/>
      <c r="P195" s="1038"/>
      <c r="Q195" s="1038"/>
      <c r="R195" s="1038"/>
      <c r="S195" s="1038"/>
      <c r="T195" s="1038"/>
      <c r="U195" s="1038"/>
      <c r="V195" s="1038"/>
      <c r="W195" s="1038"/>
      <c r="X195" s="1038"/>
      <c r="Y195" s="1038"/>
      <c r="Z195" s="1038"/>
      <c r="AA195" s="1038"/>
      <c r="AB195" s="1038"/>
      <c r="AC195" s="1038"/>
      <c r="AD195" s="1038"/>
      <c r="AE195" s="1038"/>
      <c r="AF195" s="1038"/>
      <c r="AG195" s="1038"/>
      <c r="AH195" s="1038"/>
      <c r="AI195" s="1038"/>
      <c r="AJ195" s="1038"/>
      <c r="AK195" s="1038"/>
      <c r="AL195" s="1038"/>
      <c r="AM195" s="1038"/>
      <c r="AN195" s="1038"/>
      <c r="AO195" s="1038"/>
      <c r="AP195" s="1038"/>
      <c r="AQ195" s="1039"/>
      <c r="AR195" s="1040"/>
      <c r="AS195" s="1041"/>
      <c r="AT195" s="1041"/>
      <c r="AU195" s="1041"/>
      <c r="AV195" s="1042"/>
    </row>
    <row r="196" spans="3:74" ht="27.95" customHeight="1">
      <c r="C196" s="1036"/>
      <c r="D196" s="1036"/>
      <c r="E196" s="1036"/>
      <c r="F196" s="1036"/>
      <c r="G196" s="1036"/>
      <c r="H196" s="1036"/>
      <c r="I196" s="1036"/>
      <c r="J196" s="1036"/>
      <c r="K196" s="1036"/>
      <c r="L196" s="1037"/>
      <c r="M196" s="1038"/>
      <c r="N196" s="1038"/>
      <c r="O196" s="1038"/>
      <c r="P196" s="1038"/>
      <c r="Q196" s="1038"/>
      <c r="R196" s="1038"/>
      <c r="S196" s="1038"/>
      <c r="T196" s="1038"/>
      <c r="U196" s="1038"/>
      <c r="V196" s="1038"/>
      <c r="W196" s="1038"/>
      <c r="X196" s="1038"/>
      <c r="Y196" s="1038"/>
      <c r="Z196" s="1038"/>
      <c r="AA196" s="1038"/>
      <c r="AB196" s="1038"/>
      <c r="AC196" s="1038"/>
      <c r="AD196" s="1038"/>
      <c r="AE196" s="1038"/>
      <c r="AF196" s="1038"/>
      <c r="AG196" s="1038"/>
      <c r="AH196" s="1038"/>
      <c r="AI196" s="1038"/>
      <c r="AJ196" s="1038"/>
      <c r="AK196" s="1038"/>
      <c r="AL196" s="1038"/>
      <c r="AM196" s="1038"/>
      <c r="AN196" s="1038"/>
      <c r="AO196" s="1038"/>
      <c r="AP196" s="1038"/>
      <c r="AQ196" s="1039"/>
      <c r="AR196" s="1040"/>
      <c r="AS196" s="1041"/>
      <c r="AT196" s="1041"/>
      <c r="AU196" s="1041"/>
      <c r="AV196" s="1042"/>
    </row>
    <row r="197" spans="3:74" ht="27.95" customHeight="1">
      <c r="C197" s="1036"/>
      <c r="D197" s="1036"/>
      <c r="E197" s="1036"/>
      <c r="F197" s="1036"/>
      <c r="G197" s="1036"/>
      <c r="H197" s="1036"/>
      <c r="I197" s="1036"/>
      <c r="J197" s="1036"/>
      <c r="K197" s="1036"/>
      <c r="L197" s="1037"/>
      <c r="M197" s="1038"/>
      <c r="N197" s="1038"/>
      <c r="O197" s="1038"/>
      <c r="P197" s="1038"/>
      <c r="Q197" s="1038"/>
      <c r="R197" s="1038"/>
      <c r="S197" s="1038"/>
      <c r="T197" s="1038"/>
      <c r="U197" s="1038"/>
      <c r="V197" s="1038"/>
      <c r="W197" s="1038"/>
      <c r="X197" s="1038"/>
      <c r="Y197" s="1038"/>
      <c r="Z197" s="1038"/>
      <c r="AA197" s="1038"/>
      <c r="AB197" s="1038"/>
      <c r="AC197" s="1038"/>
      <c r="AD197" s="1038"/>
      <c r="AE197" s="1038"/>
      <c r="AF197" s="1038"/>
      <c r="AG197" s="1038"/>
      <c r="AH197" s="1038"/>
      <c r="AI197" s="1038"/>
      <c r="AJ197" s="1038"/>
      <c r="AK197" s="1038"/>
      <c r="AL197" s="1038"/>
      <c r="AM197" s="1038"/>
      <c r="AN197" s="1038"/>
      <c r="AO197" s="1038"/>
      <c r="AP197" s="1038"/>
      <c r="AQ197" s="1039"/>
      <c r="AR197" s="1040"/>
      <c r="AS197" s="1041"/>
      <c r="AT197" s="1041"/>
      <c r="AU197" s="1041"/>
      <c r="AV197" s="1042"/>
    </row>
    <row r="198" spans="3:74" ht="27.95" customHeight="1" thickBot="1">
      <c r="C198" s="1036"/>
      <c r="D198" s="1036"/>
      <c r="E198" s="1036"/>
      <c r="F198" s="1036"/>
      <c r="G198" s="1036"/>
      <c r="H198" s="1036"/>
      <c r="I198" s="1036"/>
      <c r="J198" s="1036"/>
      <c r="K198" s="1036"/>
      <c r="L198" s="1037"/>
      <c r="M198" s="1038"/>
      <c r="N198" s="1038"/>
      <c r="O198" s="1038"/>
      <c r="P198" s="1038"/>
      <c r="Q198" s="1038"/>
      <c r="R198" s="1038"/>
      <c r="S198" s="1038"/>
      <c r="T198" s="1038"/>
      <c r="U198" s="1038"/>
      <c r="V198" s="1038"/>
      <c r="W198" s="1038"/>
      <c r="X198" s="1038"/>
      <c r="Y198" s="1038"/>
      <c r="Z198" s="1038"/>
      <c r="AA198" s="1038"/>
      <c r="AB198" s="1038"/>
      <c r="AC198" s="1038"/>
      <c r="AD198" s="1038"/>
      <c r="AE198" s="1038"/>
      <c r="AF198" s="1038"/>
      <c r="AG198" s="1038"/>
      <c r="AH198" s="1038"/>
      <c r="AI198" s="1038"/>
      <c r="AJ198" s="1038"/>
      <c r="AK198" s="1038"/>
      <c r="AL198" s="1038"/>
      <c r="AM198" s="1038"/>
      <c r="AN198" s="1038"/>
      <c r="AO198" s="1038"/>
      <c r="AP198" s="1038"/>
      <c r="AQ198" s="1039"/>
      <c r="AR198" s="1040"/>
      <c r="AS198" s="1041"/>
      <c r="AT198" s="1041"/>
      <c r="AU198" s="1041"/>
      <c r="AV198" s="1042"/>
    </row>
    <row r="199" spans="3:74" s="171" customFormat="1" ht="24" customHeight="1" thickBot="1">
      <c r="C199" s="1062" t="s">
        <v>15</v>
      </c>
      <c r="D199" s="1063"/>
      <c r="E199" s="1063"/>
      <c r="F199" s="1064"/>
      <c r="G199" s="1071" t="s">
        <v>151</v>
      </c>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7"/>
      <c r="AF199" s="647"/>
      <c r="AG199" s="647"/>
      <c r="AH199" s="647"/>
      <c r="AI199" s="647"/>
      <c r="AJ199" s="647"/>
      <c r="AK199" s="647"/>
      <c r="AL199" s="648"/>
      <c r="AM199" s="1072"/>
      <c r="AN199" s="1073"/>
      <c r="AO199" s="652" t="s">
        <v>25</v>
      </c>
      <c r="AP199" s="652"/>
      <c r="AQ199" s="652"/>
      <c r="AR199" s="1072"/>
      <c r="AS199" s="1073"/>
      <c r="AT199" s="652" t="s">
        <v>26</v>
      </c>
      <c r="AU199" s="652"/>
      <c r="AV199" s="1074"/>
      <c r="AW199" s="172" t="str">
        <f>IF(AND(AM199="〇",AR199="〇"),"要確認","")</f>
        <v/>
      </c>
      <c r="AX199" s="233"/>
      <c r="AY199" s="233"/>
      <c r="AZ199" s="233"/>
      <c r="BA199" s="233"/>
      <c r="BB199" s="233"/>
      <c r="BC199" s="233"/>
      <c r="BJ199" s="159"/>
    </row>
    <row r="200" spans="3:74" s="171" customFormat="1" ht="30.75" customHeight="1">
      <c r="C200" s="1065"/>
      <c r="D200" s="1066"/>
      <c r="E200" s="1066"/>
      <c r="F200" s="1067"/>
      <c r="G200" s="1075" t="s">
        <v>152</v>
      </c>
      <c r="H200" s="1076"/>
      <c r="I200" s="1076"/>
      <c r="J200" s="1076"/>
      <c r="K200" s="1076"/>
      <c r="L200" s="1076"/>
      <c r="M200" s="1076"/>
      <c r="N200" s="1076"/>
      <c r="O200" s="1076"/>
      <c r="P200" s="1076"/>
      <c r="Q200" s="1076"/>
      <c r="R200" s="1076"/>
      <c r="S200" s="1076"/>
      <c r="T200" s="1076"/>
      <c r="U200" s="1076"/>
      <c r="V200" s="1076"/>
      <c r="W200" s="1076"/>
      <c r="X200" s="1076"/>
      <c r="Y200" s="1076"/>
      <c r="Z200" s="1076"/>
      <c r="AA200" s="1076"/>
      <c r="AB200" s="1076"/>
      <c r="AC200" s="1076"/>
      <c r="AD200" s="1076"/>
      <c r="AE200" s="1076"/>
      <c r="AF200" s="1076"/>
      <c r="AG200" s="1076"/>
      <c r="AH200" s="1076"/>
      <c r="AI200" s="1076"/>
      <c r="AJ200" s="1076"/>
      <c r="AK200" s="1076"/>
      <c r="AL200" s="1076"/>
      <c r="AM200" s="1076"/>
      <c r="AN200" s="1076"/>
      <c r="AO200" s="1076"/>
      <c r="AP200" s="1076"/>
      <c r="AQ200" s="1076"/>
      <c r="AR200" s="1076"/>
      <c r="AS200" s="1076"/>
      <c r="AT200" s="1076"/>
      <c r="AU200" s="1076"/>
      <c r="AV200" s="1077"/>
      <c r="AW200" s="235"/>
      <c r="AX200" s="235"/>
      <c r="AY200" s="235"/>
      <c r="AZ200" s="235"/>
      <c r="BA200" s="235"/>
      <c r="BB200" s="235"/>
      <c r="BC200" s="235"/>
    </row>
    <row r="201" spans="3:74" s="171" customFormat="1" ht="22.5" customHeight="1">
      <c r="C201" s="1068"/>
      <c r="D201" s="1069"/>
      <c r="E201" s="1069"/>
      <c r="F201" s="1070"/>
      <c r="G201" s="1078"/>
      <c r="H201" s="1079"/>
      <c r="I201" s="1079"/>
      <c r="J201" s="1079"/>
      <c r="K201" s="1079"/>
      <c r="L201" s="1079"/>
      <c r="M201" s="1079"/>
      <c r="N201" s="1079"/>
      <c r="O201" s="1079"/>
      <c r="P201" s="1079"/>
      <c r="Q201" s="1079"/>
      <c r="R201" s="1079"/>
      <c r="S201" s="1079"/>
      <c r="T201" s="1079"/>
      <c r="U201" s="1079"/>
      <c r="V201" s="1079"/>
      <c r="W201" s="1079"/>
      <c r="X201" s="1079"/>
      <c r="Y201" s="1079"/>
      <c r="Z201" s="1079"/>
      <c r="AA201" s="1079"/>
      <c r="AB201" s="1079"/>
      <c r="AC201" s="1079"/>
      <c r="AD201" s="1079"/>
      <c r="AE201" s="1079"/>
      <c r="AF201" s="1079"/>
      <c r="AG201" s="1079"/>
      <c r="AH201" s="1079"/>
      <c r="AI201" s="1079"/>
      <c r="AJ201" s="1079"/>
      <c r="AK201" s="1079"/>
      <c r="AL201" s="1079"/>
      <c r="AM201" s="1079"/>
      <c r="AN201" s="1079"/>
      <c r="AO201" s="1079"/>
      <c r="AP201" s="1079"/>
      <c r="AQ201" s="1079"/>
      <c r="AR201" s="1079"/>
      <c r="AS201" s="1079"/>
      <c r="AT201" s="1079"/>
      <c r="AU201" s="1079"/>
      <c r="AV201" s="1080"/>
      <c r="AW201" s="235"/>
      <c r="AX201" s="235"/>
      <c r="AY201" s="235"/>
      <c r="AZ201" s="235"/>
      <c r="BA201" s="235"/>
      <c r="BB201" s="235"/>
      <c r="BC201" s="235"/>
    </row>
    <row r="202" spans="3:74" s="171" customFormat="1" ht="4.5" customHeight="1">
      <c r="C202" s="232"/>
      <c r="D202" s="233"/>
      <c r="E202" s="233"/>
      <c r="F202" s="239"/>
      <c r="G202" s="213"/>
      <c r="H202" s="213"/>
      <c r="I202" s="213"/>
      <c r="J202" s="213"/>
      <c r="K202" s="213"/>
      <c r="L202" s="213"/>
      <c r="M202" s="213"/>
      <c r="N202" s="213"/>
      <c r="O202" s="213"/>
      <c r="P202" s="213"/>
      <c r="Q202" s="213"/>
      <c r="R202" s="213"/>
      <c r="S202" s="213"/>
      <c r="T202" s="213"/>
      <c r="U202" s="213"/>
      <c r="V202" s="214"/>
      <c r="W202" s="214"/>
      <c r="X202" s="214"/>
      <c r="Y202" s="214"/>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35"/>
      <c r="AX202" s="235"/>
      <c r="AY202" s="235"/>
      <c r="AZ202" s="235"/>
      <c r="BA202" s="235"/>
      <c r="BB202" s="235"/>
      <c r="BC202" s="235"/>
    </row>
    <row r="203" spans="3:74" s="171" customFormat="1" ht="19.5" customHeight="1">
      <c r="C203" s="216" t="s">
        <v>1091</v>
      </c>
      <c r="D203" s="233"/>
      <c r="E203" s="233"/>
      <c r="F203" s="239"/>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35"/>
      <c r="AX203" s="235"/>
      <c r="AY203" s="235"/>
      <c r="AZ203" s="235"/>
      <c r="BA203" s="235"/>
      <c r="BB203" s="235"/>
      <c r="BC203" s="235"/>
    </row>
    <row r="204" spans="3:74" s="171" customFormat="1" ht="15.75" customHeight="1">
      <c r="C204" s="1081" t="s">
        <v>1166</v>
      </c>
      <c r="D204" s="1082"/>
      <c r="E204" s="1082"/>
      <c r="F204" s="1082"/>
      <c r="G204" s="1082"/>
      <c r="H204" s="1082"/>
      <c r="I204" s="1082"/>
      <c r="J204" s="1082"/>
      <c r="K204" s="1082"/>
      <c r="L204" s="1082"/>
      <c r="M204" s="1082"/>
      <c r="N204" s="1082"/>
      <c r="O204" s="1082"/>
      <c r="P204" s="1082"/>
      <c r="Q204" s="1082"/>
      <c r="R204" s="1082"/>
      <c r="S204" s="1082"/>
      <c r="T204" s="1082"/>
      <c r="U204" s="1082"/>
      <c r="V204" s="1082"/>
      <c r="W204" s="1082"/>
      <c r="X204" s="1082"/>
      <c r="Y204" s="1082"/>
      <c r="Z204" s="1082"/>
      <c r="AA204" s="1082"/>
      <c r="AB204" s="1082"/>
      <c r="AC204" s="1082"/>
      <c r="AD204" s="1082"/>
      <c r="AE204" s="1082"/>
      <c r="AF204" s="1082"/>
      <c r="AG204" s="1082"/>
      <c r="AH204" s="1082"/>
      <c r="AI204" s="1082"/>
      <c r="AJ204" s="1082"/>
      <c r="AK204" s="1082"/>
      <c r="AL204" s="1082"/>
      <c r="AM204" s="1082"/>
      <c r="AN204" s="1082"/>
      <c r="AO204" s="1082"/>
      <c r="AP204" s="1082"/>
      <c r="AQ204" s="1082"/>
      <c r="AR204" s="1082"/>
      <c r="AS204" s="1082"/>
      <c r="AT204" s="1082"/>
      <c r="AU204" s="1082"/>
      <c r="AV204" s="1083"/>
      <c r="AW204" s="235"/>
      <c r="AX204" s="235"/>
      <c r="AY204" s="235"/>
      <c r="AZ204" s="235"/>
      <c r="BA204" s="235"/>
      <c r="BB204" s="235"/>
      <c r="BC204" s="235"/>
    </row>
    <row r="205" spans="3:74" s="171" customFormat="1" ht="12.6" customHeight="1">
      <c r="C205" s="1084" t="s">
        <v>1093</v>
      </c>
      <c r="D205" s="1085"/>
      <c r="E205" s="1062" t="s">
        <v>230</v>
      </c>
      <c r="F205" s="1063"/>
      <c r="G205" s="1063"/>
      <c r="H205" s="1063"/>
      <c r="I205" s="1063"/>
      <c r="J205" s="1064"/>
      <c r="K205" s="1062" t="s">
        <v>0</v>
      </c>
      <c r="L205" s="1063"/>
      <c r="M205" s="1063"/>
      <c r="N205" s="1063"/>
      <c r="O205" s="1063"/>
      <c r="P205" s="1063"/>
      <c r="Q205" s="1063"/>
      <c r="R205" s="1063"/>
      <c r="S205" s="1064"/>
      <c r="T205" s="1090" t="s">
        <v>291</v>
      </c>
      <c r="U205" s="1091"/>
      <c r="V205" s="1094" t="s">
        <v>231</v>
      </c>
      <c r="W205" s="1094"/>
      <c r="X205" s="1094"/>
      <c r="Y205" s="1094"/>
      <c r="Z205" s="1094"/>
      <c r="AA205" s="1094"/>
      <c r="AB205" s="1096" t="s">
        <v>292</v>
      </c>
      <c r="AC205" s="1096"/>
      <c r="AD205" s="1096"/>
      <c r="AE205" s="1096"/>
      <c r="AF205" s="1096"/>
      <c r="AG205" s="1098" t="s">
        <v>1094</v>
      </c>
      <c r="AH205" s="1099"/>
      <c r="AI205" s="1099"/>
      <c r="AJ205" s="1099"/>
      <c r="AK205" s="1099"/>
      <c r="AL205" s="1099"/>
      <c r="AM205" s="1099"/>
      <c r="AN205" s="1099"/>
      <c r="AO205" s="1099"/>
      <c r="AP205" s="1099"/>
      <c r="AQ205" s="1099"/>
      <c r="AR205" s="1099"/>
      <c r="AS205" s="1099"/>
      <c r="AT205" s="1099"/>
      <c r="AU205" s="1099"/>
      <c r="AV205" s="1099"/>
      <c r="AW205" s="233"/>
      <c r="AX205" s="233"/>
      <c r="AY205" s="233"/>
      <c r="AZ205" s="233"/>
      <c r="BA205" s="233"/>
      <c r="BB205" s="233"/>
      <c r="BC205" s="233"/>
    </row>
    <row r="206" spans="3:74" s="171" customFormat="1" ht="10.5" customHeight="1" thickBot="1">
      <c r="C206" s="1086"/>
      <c r="D206" s="1087"/>
      <c r="E206" s="1068"/>
      <c r="F206" s="1069"/>
      <c r="G206" s="1069"/>
      <c r="H206" s="1069"/>
      <c r="I206" s="1069"/>
      <c r="J206" s="1070"/>
      <c r="K206" s="1068"/>
      <c r="L206" s="1069"/>
      <c r="M206" s="1069"/>
      <c r="N206" s="1069"/>
      <c r="O206" s="1069"/>
      <c r="P206" s="1069"/>
      <c r="Q206" s="1069"/>
      <c r="R206" s="1069"/>
      <c r="S206" s="1070"/>
      <c r="T206" s="1092"/>
      <c r="U206" s="1093"/>
      <c r="V206" s="1095"/>
      <c r="W206" s="1095"/>
      <c r="X206" s="1095"/>
      <c r="Y206" s="1095"/>
      <c r="Z206" s="1095"/>
      <c r="AA206" s="1095"/>
      <c r="AB206" s="1097"/>
      <c r="AC206" s="1097"/>
      <c r="AD206" s="1097"/>
      <c r="AE206" s="1097"/>
      <c r="AF206" s="1097"/>
      <c r="AG206" s="1099"/>
      <c r="AH206" s="1099"/>
      <c r="AI206" s="1099"/>
      <c r="AJ206" s="1099"/>
      <c r="AK206" s="1099"/>
      <c r="AL206" s="1099"/>
      <c r="AM206" s="1099"/>
      <c r="AN206" s="1099"/>
      <c r="AO206" s="1099"/>
      <c r="AP206" s="1099"/>
      <c r="AQ206" s="1099"/>
      <c r="AR206" s="1099"/>
      <c r="AS206" s="1099"/>
      <c r="AT206" s="1099"/>
      <c r="AU206" s="1099"/>
      <c r="AV206" s="1099"/>
      <c r="AW206" s="233"/>
      <c r="AX206" s="233"/>
      <c r="AY206" s="233"/>
      <c r="AZ206" s="233"/>
      <c r="BA206" s="233"/>
      <c r="BB206" s="233"/>
      <c r="BC206" s="233"/>
    </row>
    <row r="207" spans="3:74" s="171" customFormat="1" ht="27.95" customHeight="1">
      <c r="C207" s="1086"/>
      <c r="D207" s="1087"/>
      <c r="E207" s="1100" t="s">
        <v>1172</v>
      </c>
      <c r="F207" s="1101"/>
      <c r="G207" s="1101"/>
      <c r="H207" s="1101"/>
      <c r="I207" s="1101"/>
      <c r="J207" s="1102"/>
      <c r="K207" s="1103"/>
      <c r="L207" s="1104"/>
      <c r="M207" s="1104"/>
      <c r="N207" s="1104"/>
      <c r="O207" s="1104"/>
      <c r="P207" s="1104"/>
      <c r="Q207" s="1104"/>
      <c r="R207" s="1104"/>
      <c r="S207" s="1104"/>
      <c r="T207" s="1105"/>
      <c r="U207" s="1106"/>
      <c r="V207" s="1107"/>
      <c r="W207" s="1107"/>
      <c r="X207" s="1107"/>
      <c r="Y207" s="1107"/>
      <c r="Z207" s="1107"/>
      <c r="AA207" s="1107"/>
      <c r="AB207" s="1107"/>
      <c r="AC207" s="1107"/>
      <c r="AD207" s="1107"/>
      <c r="AE207" s="1107"/>
      <c r="AF207" s="1107"/>
      <c r="AG207" s="1108"/>
      <c r="AH207" s="1023"/>
      <c r="AI207" s="1023"/>
      <c r="AJ207" s="1023"/>
      <c r="AK207" s="1023"/>
      <c r="AL207" s="1023"/>
      <c r="AM207" s="1023"/>
      <c r="AN207" s="1023"/>
      <c r="AO207" s="1023"/>
      <c r="AP207" s="1023"/>
      <c r="AQ207" s="1023"/>
      <c r="AR207" s="1023"/>
      <c r="AS207" s="1023"/>
      <c r="AT207" s="1023"/>
      <c r="AU207" s="1023"/>
      <c r="AV207" s="1024"/>
      <c r="AW207" s="162" t="str">
        <f>IF(AND(NOT(K207=""),AG207=""),"要確認","")</f>
        <v/>
      </c>
      <c r="AX207" s="159"/>
      <c r="AY207" s="159"/>
      <c r="AZ207" s="159"/>
      <c r="BA207" s="159"/>
      <c r="BB207" s="159"/>
      <c r="BC207" s="159"/>
      <c r="BV207" s="233"/>
    </row>
    <row r="208" spans="3:74" s="171" customFormat="1" ht="27.95" customHeight="1">
      <c r="C208" s="1086"/>
      <c r="D208" s="1087"/>
      <c r="E208" s="1109"/>
      <c r="F208" s="1110"/>
      <c r="G208" s="1110"/>
      <c r="H208" s="1110"/>
      <c r="I208" s="1110"/>
      <c r="J208" s="1111"/>
      <c r="K208" s="1112"/>
      <c r="L208" s="921"/>
      <c r="M208" s="921"/>
      <c r="N208" s="921"/>
      <c r="O208" s="921"/>
      <c r="P208" s="921"/>
      <c r="Q208" s="921"/>
      <c r="R208" s="921"/>
      <c r="S208" s="921"/>
      <c r="T208" s="1113"/>
      <c r="U208" s="1114"/>
      <c r="V208" s="1115"/>
      <c r="W208" s="1116"/>
      <c r="X208" s="1116"/>
      <c r="Y208" s="1116"/>
      <c r="Z208" s="1116"/>
      <c r="AA208" s="1117"/>
      <c r="AB208" s="1115"/>
      <c r="AC208" s="1116"/>
      <c r="AD208" s="1116"/>
      <c r="AE208" s="1116"/>
      <c r="AF208" s="1117"/>
      <c r="AG208" s="1118"/>
      <c r="AH208" s="1119"/>
      <c r="AI208" s="1119"/>
      <c r="AJ208" s="1119"/>
      <c r="AK208" s="1119"/>
      <c r="AL208" s="1119"/>
      <c r="AM208" s="1119"/>
      <c r="AN208" s="1119"/>
      <c r="AO208" s="1119"/>
      <c r="AP208" s="1119"/>
      <c r="AQ208" s="1119"/>
      <c r="AR208" s="1119"/>
      <c r="AS208" s="1119"/>
      <c r="AT208" s="1119"/>
      <c r="AU208" s="1119"/>
      <c r="AV208" s="1120"/>
      <c r="AW208" s="162" t="str">
        <f>IF(AND(NOT(K208=""),AG208=""),"要確認","")</f>
        <v/>
      </c>
      <c r="AX208" s="159"/>
      <c r="AY208" s="159"/>
      <c r="AZ208" s="159"/>
      <c r="BA208" s="159"/>
      <c r="BB208" s="159"/>
      <c r="BC208" s="159"/>
      <c r="BV208" s="233"/>
    </row>
    <row r="209" spans="1:74" s="171" customFormat="1" ht="27.95" customHeight="1">
      <c r="C209" s="1086"/>
      <c r="D209" s="1087"/>
      <c r="E209" s="1109"/>
      <c r="F209" s="1110"/>
      <c r="G209" s="1110"/>
      <c r="H209" s="1110"/>
      <c r="I209" s="1110"/>
      <c r="J209" s="1111"/>
      <c r="K209" s="1112"/>
      <c r="L209" s="921"/>
      <c r="M209" s="921"/>
      <c r="N209" s="921"/>
      <c r="O209" s="921"/>
      <c r="P209" s="921"/>
      <c r="Q209" s="921"/>
      <c r="R209" s="921"/>
      <c r="S209" s="921"/>
      <c r="T209" s="1113"/>
      <c r="U209" s="1114"/>
      <c r="V209" s="1115"/>
      <c r="W209" s="1116"/>
      <c r="X209" s="1116"/>
      <c r="Y209" s="1116"/>
      <c r="Z209" s="1116"/>
      <c r="AA209" s="1117"/>
      <c r="AB209" s="1115"/>
      <c r="AC209" s="1116"/>
      <c r="AD209" s="1116"/>
      <c r="AE209" s="1116"/>
      <c r="AF209" s="1117"/>
      <c r="AG209" s="1118"/>
      <c r="AH209" s="1119"/>
      <c r="AI209" s="1119"/>
      <c r="AJ209" s="1119"/>
      <c r="AK209" s="1119"/>
      <c r="AL209" s="1119"/>
      <c r="AM209" s="1119"/>
      <c r="AN209" s="1119"/>
      <c r="AO209" s="1119"/>
      <c r="AP209" s="1119"/>
      <c r="AQ209" s="1119"/>
      <c r="AR209" s="1119"/>
      <c r="AS209" s="1119"/>
      <c r="AT209" s="1119"/>
      <c r="AU209" s="1119"/>
      <c r="AV209" s="1120"/>
      <c r="AW209" s="162" t="str">
        <f t="shared" ref="AW209:AW218" si="0">IF(AND(NOT(K209=""),AG209=""),"要確認","")</f>
        <v/>
      </c>
      <c r="AX209" s="159"/>
      <c r="AY209" s="159"/>
      <c r="AZ209" s="159"/>
      <c r="BA209" s="159"/>
      <c r="BB209" s="159"/>
      <c r="BC209" s="159"/>
      <c r="BV209" s="233"/>
    </row>
    <row r="210" spans="1:74" s="171" customFormat="1" ht="27.95" customHeight="1">
      <c r="C210" s="1086"/>
      <c r="D210" s="1087"/>
      <c r="E210" s="1109"/>
      <c r="F210" s="1110"/>
      <c r="G210" s="1110"/>
      <c r="H210" s="1110"/>
      <c r="I210" s="1110"/>
      <c r="J210" s="1111"/>
      <c r="K210" s="1112"/>
      <c r="L210" s="921"/>
      <c r="M210" s="921"/>
      <c r="N210" s="921"/>
      <c r="O210" s="921"/>
      <c r="P210" s="921"/>
      <c r="Q210" s="921"/>
      <c r="R210" s="921"/>
      <c r="S210" s="921"/>
      <c r="T210" s="1113"/>
      <c r="U210" s="1114"/>
      <c r="V210" s="1115"/>
      <c r="W210" s="1116"/>
      <c r="X210" s="1116"/>
      <c r="Y210" s="1116"/>
      <c r="Z210" s="1116"/>
      <c r="AA210" s="1117"/>
      <c r="AB210" s="1115"/>
      <c r="AC210" s="1116"/>
      <c r="AD210" s="1116"/>
      <c r="AE210" s="1116"/>
      <c r="AF210" s="1117"/>
      <c r="AG210" s="1118"/>
      <c r="AH210" s="1119"/>
      <c r="AI210" s="1119"/>
      <c r="AJ210" s="1119"/>
      <c r="AK210" s="1119"/>
      <c r="AL210" s="1119"/>
      <c r="AM210" s="1119"/>
      <c r="AN210" s="1119"/>
      <c r="AO210" s="1119"/>
      <c r="AP210" s="1119"/>
      <c r="AQ210" s="1119"/>
      <c r="AR210" s="1119"/>
      <c r="AS210" s="1119"/>
      <c r="AT210" s="1119"/>
      <c r="AU210" s="1119"/>
      <c r="AV210" s="1120"/>
      <c r="AW210" s="162" t="str">
        <f t="shared" si="0"/>
        <v/>
      </c>
      <c r="AX210" s="159"/>
      <c r="AY210" s="159"/>
      <c r="AZ210" s="159"/>
      <c r="BA210" s="159"/>
      <c r="BB210" s="159"/>
      <c r="BC210" s="159"/>
      <c r="BV210" s="233"/>
    </row>
    <row r="211" spans="1:74" s="171" customFormat="1" ht="27.95" customHeight="1">
      <c r="C211" s="1086"/>
      <c r="D211" s="1087"/>
      <c r="E211" s="1109"/>
      <c r="F211" s="1110"/>
      <c r="G211" s="1110"/>
      <c r="H211" s="1110"/>
      <c r="I211" s="1110"/>
      <c r="J211" s="1111"/>
      <c r="K211" s="1112"/>
      <c r="L211" s="921"/>
      <c r="M211" s="921"/>
      <c r="N211" s="921"/>
      <c r="O211" s="921"/>
      <c r="P211" s="921"/>
      <c r="Q211" s="921"/>
      <c r="R211" s="921"/>
      <c r="S211" s="921"/>
      <c r="T211" s="1113"/>
      <c r="U211" s="1114"/>
      <c r="V211" s="1115"/>
      <c r="W211" s="1116"/>
      <c r="X211" s="1116"/>
      <c r="Y211" s="1116"/>
      <c r="Z211" s="1116"/>
      <c r="AA211" s="1117"/>
      <c r="AB211" s="1115"/>
      <c r="AC211" s="1116"/>
      <c r="AD211" s="1116"/>
      <c r="AE211" s="1116"/>
      <c r="AF211" s="1117"/>
      <c r="AG211" s="1118"/>
      <c r="AH211" s="1119"/>
      <c r="AI211" s="1119"/>
      <c r="AJ211" s="1119"/>
      <c r="AK211" s="1119"/>
      <c r="AL211" s="1119"/>
      <c r="AM211" s="1119"/>
      <c r="AN211" s="1119"/>
      <c r="AO211" s="1119"/>
      <c r="AP211" s="1119"/>
      <c r="AQ211" s="1119"/>
      <c r="AR211" s="1119"/>
      <c r="AS211" s="1119"/>
      <c r="AT211" s="1119"/>
      <c r="AU211" s="1119"/>
      <c r="AV211" s="1120"/>
      <c r="AW211" s="162" t="str">
        <f t="shared" si="0"/>
        <v/>
      </c>
      <c r="AX211" s="159"/>
      <c r="AY211" s="159"/>
      <c r="AZ211" s="159"/>
      <c r="BA211" s="159"/>
      <c r="BB211" s="159"/>
      <c r="BC211" s="159"/>
      <c r="BV211" s="233"/>
    </row>
    <row r="212" spans="1:74" s="171" customFormat="1" ht="27.95" customHeight="1">
      <c r="C212" s="1086"/>
      <c r="D212" s="1087"/>
      <c r="E212" s="1109"/>
      <c r="F212" s="1110"/>
      <c r="G212" s="1110"/>
      <c r="H212" s="1110"/>
      <c r="I212" s="1110"/>
      <c r="J212" s="1111"/>
      <c r="K212" s="1112"/>
      <c r="L212" s="921"/>
      <c r="M212" s="921"/>
      <c r="N212" s="921"/>
      <c r="O212" s="921"/>
      <c r="P212" s="921"/>
      <c r="Q212" s="921"/>
      <c r="R212" s="921"/>
      <c r="S212" s="921"/>
      <c r="T212" s="1113"/>
      <c r="U212" s="1114"/>
      <c r="V212" s="1121"/>
      <c r="W212" s="1121"/>
      <c r="X212" s="1121"/>
      <c r="Y212" s="1121"/>
      <c r="Z212" s="1121"/>
      <c r="AA212" s="1121"/>
      <c r="AB212" s="1121"/>
      <c r="AC212" s="1121"/>
      <c r="AD212" s="1121"/>
      <c r="AE212" s="1121"/>
      <c r="AF212" s="1121"/>
      <c r="AG212" s="1118"/>
      <c r="AH212" s="1119"/>
      <c r="AI212" s="1119"/>
      <c r="AJ212" s="1119"/>
      <c r="AK212" s="1119"/>
      <c r="AL212" s="1119"/>
      <c r="AM212" s="1119"/>
      <c r="AN212" s="1119"/>
      <c r="AO212" s="1119"/>
      <c r="AP212" s="1119"/>
      <c r="AQ212" s="1119"/>
      <c r="AR212" s="1119"/>
      <c r="AS212" s="1119"/>
      <c r="AT212" s="1119"/>
      <c r="AU212" s="1119"/>
      <c r="AV212" s="1120"/>
      <c r="AW212" s="162" t="str">
        <f t="shared" si="0"/>
        <v/>
      </c>
      <c r="AX212" s="159"/>
      <c r="AY212" s="159"/>
      <c r="AZ212" s="159"/>
      <c r="BA212" s="159"/>
      <c r="BB212" s="159"/>
      <c r="BC212" s="159"/>
    </row>
    <row r="213" spans="1:74" s="171" customFormat="1" ht="27.95" customHeight="1">
      <c r="C213" s="1086"/>
      <c r="D213" s="1087"/>
      <c r="E213" s="1109"/>
      <c r="F213" s="1110"/>
      <c r="G213" s="1110"/>
      <c r="H213" s="1110"/>
      <c r="I213" s="1110"/>
      <c r="J213" s="1111"/>
      <c r="K213" s="1112"/>
      <c r="L213" s="921"/>
      <c r="M213" s="921"/>
      <c r="N213" s="921"/>
      <c r="O213" s="921"/>
      <c r="P213" s="921"/>
      <c r="Q213" s="921"/>
      <c r="R213" s="921"/>
      <c r="S213" s="921"/>
      <c r="T213" s="1113"/>
      <c r="U213" s="1114"/>
      <c r="V213" s="1121"/>
      <c r="W213" s="1121"/>
      <c r="X213" s="1121"/>
      <c r="Y213" s="1121"/>
      <c r="Z213" s="1121"/>
      <c r="AA213" s="1121"/>
      <c r="AB213" s="1121"/>
      <c r="AC213" s="1121"/>
      <c r="AD213" s="1121"/>
      <c r="AE213" s="1121"/>
      <c r="AF213" s="1121"/>
      <c r="AG213" s="1118"/>
      <c r="AH213" s="1119"/>
      <c r="AI213" s="1119"/>
      <c r="AJ213" s="1119"/>
      <c r="AK213" s="1119"/>
      <c r="AL213" s="1119"/>
      <c r="AM213" s="1119"/>
      <c r="AN213" s="1119"/>
      <c r="AO213" s="1119"/>
      <c r="AP213" s="1119"/>
      <c r="AQ213" s="1119"/>
      <c r="AR213" s="1119"/>
      <c r="AS213" s="1119"/>
      <c r="AT213" s="1119"/>
      <c r="AU213" s="1119"/>
      <c r="AV213" s="1120"/>
      <c r="AW213" s="162" t="str">
        <f t="shared" si="0"/>
        <v/>
      </c>
      <c r="AX213" s="159"/>
      <c r="AY213" s="159"/>
      <c r="AZ213" s="159"/>
      <c r="BA213" s="159"/>
      <c r="BB213" s="159"/>
      <c r="BC213" s="159"/>
    </row>
    <row r="214" spans="1:74" s="171" customFormat="1" ht="27.95" customHeight="1">
      <c r="C214" s="1086"/>
      <c r="D214" s="1087"/>
      <c r="E214" s="1109"/>
      <c r="F214" s="1110"/>
      <c r="G214" s="1110"/>
      <c r="H214" s="1110"/>
      <c r="I214" s="1110"/>
      <c r="J214" s="1111"/>
      <c r="K214" s="1112"/>
      <c r="L214" s="921"/>
      <c r="M214" s="921"/>
      <c r="N214" s="921"/>
      <c r="O214" s="921"/>
      <c r="P214" s="921"/>
      <c r="Q214" s="921"/>
      <c r="R214" s="921"/>
      <c r="S214" s="921"/>
      <c r="T214" s="1113"/>
      <c r="U214" s="1114"/>
      <c r="V214" s="1121"/>
      <c r="W214" s="1121"/>
      <c r="X214" s="1121"/>
      <c r="Y214" s="1121"/>
      <c r="Z214" s="1121"/>
      <c r="AA214" s="1121"/>
      <c r="AB214" s="1121"/>
      <c r="AC214" s="1121"/>
      <c r="AD214" s="1121"/>
      <c r="AE214" s="1121"/>
      <c r="AF214" s="1121"/>
      <c r="AG214" s="1118"/>
      <c r="AH214" s="1119"/>
      <c r="AI214" s="1119"/>
      <c r="AJ214" s="1119"/>
      <c r="AK214" s="1119"/>
      <c r="AL214" s="1119"/>
      <c r="AM214" s="1119"/>
      <c r="AN214" s="1119"/>
      <c r="AO214" s="1119"/>
      <c r="AP214" s="1119"/>
      <c r="AQ214" s="1119"/>
      <c r="AR214" s="1119"/>
      <c r="AS214" s="1119"/>
      <c r="AT214" s="1119"/>
      <c r="AU214" s="1119"/>
      <c r="AV214" s="1120"/>
      <c r="AW214" s="162" t="str">
        <f t="shared" si="0"/>
        <v/>
      </c>
      <c r="AX214" s="159"/>
      <c r="AY214" s="159"/>
      <c r="AZ214" s="159"/>
      <c r="BA214" s="159"/>
      <c r="BB214" s="159"/>
      <c r="BC214" s="159"/>
      <c r="BU214" s="170"/>
    </row>
    <row r="215" spans="1:74" s="171" customFormat="1" ht="27.95" customHeight="1">
      <c r="C215" s="1086"/>
      <c r="D215" s="1087"/>
      <c r="E215" s="1109"/>
      <c r="F215" s="1110"/>
      <c r="G215" s="1110"/>
      <c r="H215" s="1110"/>
      <c r="I215" s="1110"/>
      <c r="J215" s="1111"/>
      <c r="K215" s="1112"/>
      <c r="L215" s="921"/>
      <c r="M215" s="921"/>
      <c r="N215" s="921"/>
      <c r="O215" s="921"/>
      <c r="P215" s="921"/>
      <c r="Q215" s="921"/>
      <c r="R215" s="921"/>
      <c r="S215" s="921"/>
      <c r="T215" s="1113"/>
      <c r="U215" s="1114"/>
      <c r="V215" s="1121"/>
      <c r="W215" s="1121"/>
      <c r="X215" s="1121"/>
      <c r="Y215" s="1121"/>
      <c r="Z215" s="1121"/>
      <c r="AA215" s="1121"/>
      <c r="AB215" s="1121"/>
      <c r="AC215" s="1121"/>
      <c r="AD215" s="1121"/>
      <c r="AE215" s="1121"/>
      <c r="AF215" s="1121"/>
      <c r="AG215" s="1118"/>
      <c r="AH215" s="1119"/>
      <c r="AI215" s="1119"/>
      <c r="AJ215" s="1119"/>
      <c r="AK215" s="1119"/>
      <c r="AL215" s="1119"/>
      <c r="AM215" s="1119"/>
      <c r="AN215" s="1119"/>
      <c r="AO215" s="1119"/>
      <c r="AP215" s="1119"/>
      <c r="AQ215" s="1119"/>
      <c r="AR215" s="1119"/>
      <c r="AS215" s="1119"/>
      <c r="AT215" s="1119"/>
      <c r="AU215" s="1119"/>
      <c r="AV215" s="1120"/>
      <c r="AW215" s="162" t="str">
        <f t="shared" si="0"/>
        <v/>
      </c>
      <c r="AX215" s="159"/>
      <c r="AY215" s="159"/>
      <c r="AZ215" s="159"/>
      <c r="BA215" s="159"/>
      <c r="BB215" s="159"/>
      <c r="BC215" s="159"/>
    </row>
    <row r="216" spans="1:74" s="171" customFormat="1" ht="27.95" customHeight="1">
      <c r="C216" s="1086"/>
      <c r="D216" s="1087"/>
      <c r="E216" s="1109"/>
      <c r="F216" s="1110"/>
      <c r="G216" s="1110"/>
      <c r="H216" s="1110"/>
      <c r="I216" s="1110"/>
      <c r="J216" s="1111"/>
      <c r="K216" s="1112"/>
      <c r="L216" s="921"/>
      <c r="M216" s="921"/>
      <c r="N216" s="921"/>
      <c r="O216" s="921"/>
      <c r="P216" s="921"/>
      <c r="Q216" s="921"/>
      <c r="R216" s="921"/>
      <c r="S216" s="921"/>
      <c r="T216" s="1113"/>
      <c r="U216" s="1114"/>
      <c r="V216" s="1121"/>
      <c r="W216" s="1121"/>
      <c r="X216" s="1121"/>
      <c r="Y216" s="1121"/>
      <c r="Z216" s="1121"/>
      <c r="AA216" s="1121"/>
      <c r="AB216" s="1121"/>
      <c r="AC216" s="1121"/>
      <c r="AD216" s="1121"/>
      <c r="AE216" s="1121"/>
      <c r="AF216" s="1121"/>
      <c r="AG216" s="1118"/>
      <c r="AH216" s="1119"/>
      <c r="AI216" s="1119"/>
      <c r="AJ216" s="1119"/>
      <c r="AK216" s="1119"/>
      <c r="AL216" s="1119"/>
      <c r="AM216" s="1119"/>
      <c r="AN216" s="1119"/>
      <c r="AO216" s="1119"/>
      <c r="AP216" s="1119"/>
      <c r="AQ216" s="1119"/>
      <c r="AR216" s="1119"/>
      <c r="AS216" s="1119"/>
      <c r="AT216" s="1119"/>
      <c r="AU216" s="1119"/>
      <c r="AV216" s="1120"/>
      <c r="AW216" s="162" t="str">
        <f t="shared" si="0"/>
        <v/>
      </c>
      <c r="AX216" s="159"/>
      <c r="AY216" s="159"/>
      <c r="AZ216" s="159"/>
      <c r="BA216" s="159"/>
      <c r="BB216" s="159"/>
      <c r="BC216" s="159"/>
    </row>
    <row r="217" spans="1:74" s="171" customFormat="1" ht="27.95" customHeight="1">
      <c r="C217" s="1086"/>
      <c r="D217" s="1087"/>
      <c r="E217" s="1133" t="s">
        <v>232</v>
      </c>
      <c r="F217" s="1134"/>
      <c r="G217" s="1134"/>
      <c r="H217" s="1134"/>
      <c r="I217" s="1134"/>
      <c r="J217" s="1135"/>
      <c r="K217" s="1112"/>
      <c r="L217" s="921"/>
      <c r="M217" s="921"/>
      <c r="N217" s="921"/>
      <c r="O217" s="921"/>
      <c r="P217" s="921"/>
      <c r="Q217" s="921"/>
      <c r="R217" s="921"/>
      <c r="S217" s="921"/>
      <c r="T217" s="1113"/>
      <c r="U217" s="1114"/>
      <c r="V217" s="1121"/>
      <c r="W217" s="1121"/>
      <c r="X217" s="1121"/>
      <c r="Y217" s="1121"/>
      <c r="Z217" s="1121"/>
      <c r="AA217" s="1121"/>
      <c r="AB217" s="1121"/>
      <c r="AC217" s="1121"/>
      <c r="AD217" s="1121"/>
      <c r="AE217" s="1121"/>
      <c r="AF217" s="1121"/>
      <c r="AG217" s="1118"/>
      <c r="AH217" s="1119"/>
      <c r="AI217" s="1119"/>
      <c r="AJ217" s="1119"/>
      <c r="AK217" s="1119"/>
      <c r="AL217" s="1119"/>
      <c r="AM217" s="1119"/>
      <c r="AN217" s="1119"/>
      <c r="AO217" s="1119"/>
      <c r="AP217" s="1119"/>
      <c r="AQ217" s="1119"/>
      <c r="AR217" s="1119"/>
      <c r="AS217" s="1119"/>
      <c r="AT217" s="1119"/>
      <c r="AU217" s="1119"/>
      <c r="AV217" s="1120"/>
      <c r="AW217" s="162" t="str">
        <f t="shared" si="0"/>
        <v/>
      </c>
      <c r="AX217" s="162" t="str">
        <f>IF(AND(K217="",K218=""),"要確認","")</f>
        <v>要確認</v>
      </c>
      <c r="AY217" s="201">
        <f>COUNTIF(K217:AU218,"&lt;&gt;")</f>
        <v>0</v>
      </c>
      <c r="BA217" s="159"/>
      <c r="BB217" s="159"/>
      <c r="BC217" s="159"/>
    </row>
    <row r="218" spans="1:74" s="171" customFormat="1" ht="27.95" customHeight="1" thickBot="1">
      <c r="C218" s="1088"/>
      <c r="D218" s="1089"/>
      <c r="E218" s="1122" t="s">
        <v>232</v>
      </c>
      <c r="F218" s="1123"/>
      <c r="G218" s="1123"/>
      <c r="H218" s="1123"/>
      <c r="I218" s="1123"/>
      <c r="J218" s="1124"/>
      <c r="K218" s="1125"/>
      <c r="L218" s="958"/>
      <c r="M218" s="958"/>
      <c r="N218" s="958"/>
      <c r="O218" s="958"/>
      <c r="P218" s="958"/>
      <c r="Q218" s="958"/>
      <c r="R218" s="958"/>
      <c r="S218" s="958"/>
      <c r="T218" s="1126"/>
      <c r="U218" s="1127"/>
      <c r="V218" s="1128"/>
      <c r="W218" s="1128"/>
      <c r="X218" s="1128"/>
      <c r="Y218" s="1128"/>
      <c r="Z218" s="1128"/>
      <c r="AA218" s="1128"/>
      <c r="AB218" s="1128"/>
      <c r="AC218" s="1128"/>
      <c r="AD218" s="1128"/>
      <c r="AE218" s="1128"/>
      <c r="AF218" s="1128"/>
      <c r="AG218" s="1129"/>
      <c r="AH218" s="1130"/>
      <c r="AI218" s="1130"/>
      <c r="AJ218" s="1130"/>
      <c r="AK218" s="1131"/>
      <c r="AL218" s="1131"/>
      <c r="AM218" s="1131"/>
      <c r="AN218" s="1131"/>
      <c r="AO218" s="1130"/>
      <c r="AP218" s="1130"/>
      <c r="AQ218" s="1130"/>
      <c r="AR218" s="1131"/>
      <c r="AS218" s="1131"/>
      <c r="AT218" s="1131"/>
      <c r="AU218" s="1131"/>
      <c r="AV218" s="1132"/>
      <c r="AW218" s="162" t="str">
        <f t="shared" si="0"/>
        <v/>
      </c>
      <c r="AX218" s="159"/>
      <c r="AY218" s="201">
        <f>IF(AY217=2,1,0)</f>
        <v>0</v>
      </c>
      <c r="AZ218" s="159"/>
      <c r="BA218" s="159"/>
      <c r="BB218" s="159"/>
      <c r="BC218" s="159"/>
    </row>
    <row r="219" spans="1:74" s="171" customFormat="1" ht="19.5" customHeight="1" thickBot="1">
      <c r="C219" s="1151" t="s">
        <v>1167</v>
      </c>
      <c r="D219" s="1152"/>
      <c r="E219" s="1152"/>
      <c r="F219" s="1152"/>
      <c r="G219" s="1152"/>
      <c r="H219" s="1152"/>
      <c r="I219" s="1152"/>
      <c r="J219" s="1152"/>
      <c r="K219" s="1152"/>
      <c r="L219" s="1152"/>
      <c r="M219" s="1152"/>
      <c r="N219" s="1152"/>
      <c r="O219" s="1152"/>
      <c r="P219" s="1152"/>
      <c r="Q219" s="1152"/>
      <c r="R219" s="1152"/>
      <c r="S219" s="1152"/>
      <c r="T219" s="1152"/>
      <c r="U219" s="1152"/>
      <c r="V219" s="1152"/>
      <c r="W219" s="1152"/>
      <c r="X219" s="1152"/>
      <c r="Y219" s="1152"/>
      <c r="Z219" s="1152"/>
      <c r="AA219" s="1152"/>
      <c r="AB219" s="1152"/>
      <c r="AC219" s="1152"/>
      <c r="AD219" s="1152"/>
      <c r="AE219" s="1152"/>
      <c r="AF219" s="1152"/>
      <c r="AG219" s="1153"/>
      <c r="AH219" s="883"/>
      <c r="AI219" s="973"/>
      <c r="AJ219" s="884"/>
      <c r="AK219" s="1148" t="s">
        <v>23</v>
      </c>
      <c r="AL219" s="1149"/>
      <c r="AM219" s="1149"/>
      <c r="AN219" s="1150"/>
      <c r="AO219" s="883"/>
      <c r="AP219" s="973"/>
      <c r="AQ219" s="884"/>
      <c r="AR219" s="966" t="s">
        <v>14</v>
      </c>
      <c r="AS219" s="967"/>
      <c r="AT219" s="967"/>
      <c r="AU219" s="967"/>
      <c r="AV219" s="967"/>
      <c r="AW219" s="162" t="str">
        <f>IF(AND(AH219="〇",AO219="〇"),"要確認","")</f>
        <v/>
      </c>
      <c r="AX219" s="159"/>
      <c r="AY219" s="159"/>
      <c r="AZ219" s="159"/>
      <c r="BA219" s="159"/>
      <c r="BB219" s="159"/>
      <c r="BC219" s="159"/>
    </row>
    <row r="220" spans="1:74" s="171" customFormat="1" ht="22.15" customHeight="1">
      <c r="C220" s="1136" t="s">
        <v>1116</v>
      </c>
      <c r="D220" s="1137"/>
      <c r="E220" s="1137"/>
      <c r="F220" s="1137"/>
      <c r="G220" s="1137"/>
      <c r="H220" s="1137"/>
      <c r="I220" s="1137"/>
      <c r="J220" s="1137"/>
      <c r="K220" s="1137"/>
      <c r="L220" s="1137"/>
      <c r="M220" s="1137"/>
      <c r="N220" s="1137"/>
      <c r="O220" s="1137"/>
      <c r="P220" s="1137"/>
      <c r="Q220" s="1137"/>
      <c r="R220" s="1137"/>
      <c r="S220" s="1137"/>
      <c r="T220" s="1137"/>
      <c r="U220" s="1137"/>
      <c r="V220" s="1137"/>
      <c r="W220" s="1137"/>
      <c r="X220" s="1137"/>
      <c r="Y220" s="1137"/>
      <c r="Z220" s="1137"/>
      <c r="AA220" s="1137"/>
      <c r="AB220" s="1137"/>
      <c r="AC220" s="1137"/>
      <c r="AD220" s="1137"/>
      <c r="AE220" s="1137"/>
      <c r="AF220" s="1137"/>
      <c r="AG220" s="1137"/>
      <c r="AH220" s="1137"/>
      <c r="AI220" s="1137"/>
      <c r="AJ220" s="1137"/>
      <c r="AK220" s="1137"/>
      <c r="AL220" s="1137"/>
      <c r="AM220" s="1137"/>
      <c r="AN220" s="1137"/>
      <c r="AO220" s="1137"/>
      <c r="AP220" s="1137"/>
      <c r="AQ220" s="1137"/>
      <c r="AR220" s="1137"/>
      <c r="AS220" s="1137"/>
      <c r="AT220" s="1137"/>
      <c r="AU220" s="1137"/>
      <c r="AV220" s="1137"/>
      <c r="AY220" s="202"/>
    </row>
    <row r="221" spans="1:74" s="75" customFormat="1" ht="58.5" customHeight="1">
      <c r="A221" s="76"/>
      <c r="B221" s="76"/>
      <c r="C221" s="642" t="s">
        <v>163</v>
      </c>
      <c r="D221" s="643"/>
      <c r="E221" s="643"/>
      <c r="F221" s="643"/>
      <c r="G221" s="1138"/>
      <c r="H221" s="979" t="s">
        <v>1173</v>
      </c>
      <c r="I221" s="980"/>
      <c r="J221" s="980"/>
      <c r="K221" s="980"/>
      <c r="L221" s="980"/>
      <c r="M221" s="980"/>
      <c r="N221" s="980"/>
      <c r="O221" s="980"/>
      <c r="P221" s="980"/>
      <c r="Q221" s="980"/>
      <c r="R221" s="980"/>
      <c r="S221" s="980"/>
      <c r="T221" s="980"/>
      <c r="U221" s="980"/>
      <c r="V221" s="980"/>
      <c r="W221" s="980"/>
      <c r="X221" s="980"/>
      <c r="Y221" s="980"/>
      <c r="Z221" s="980"/>
      <c r="AA221" s="980"/>
      <c r="AB221" s="980"/>
      <c r="AC221" s="980"/>
      <c r="AD221" s="980"/>
      <c r="AE221" s="980"/>
      <c r="AF221" s="980"/>
      <c r="AG221" s="980"/>
      <c r="AH221" s="980"/>
      <c r="AI221" s="980"/>
      <c r="AJ221" s="980"/>
      <c r="AK221" s="980"/>
      <c r="AL221" s="980"/>
      <c r="AM221" s="1139"/>
      <c r="AN221" s="1140" t="s">
        <v>1149</v>
      </c>
      <c r="AO221" s="1140"/>
      <c r="AP221" s="1140"/>
      <c r="AQ221" s="1140"/>
      <c r="AR221" s="1140"/>
      <c r="AS221" s="1140"/>
      <c r="AT221" s="1140"/>
      <c r="AU221" s="1140"/>
      <c r="AV221" s="1140"/>
      <c r="AW221" s="212"/>
      <c r="AX221" s="212"/>
      <c r="AY221" s="212"/>
      <c r="AZ221" s="212"/>
      <c r="BA221" s="212"/>
      <c r="BB221" s="212"/>
      <c r="BC221" s="212"/>
      <c r="BD221" s="76"/>
      <c r="BE221" s="76"/>
      <c r="BF221" s="76"/>
    </row>
    <row r="222" spans="1:74" s="75" customFormat="1" ht="60" customHeight="1">
      <c r="A222" s="76"/>
      <c r="B222" s="76"/>
      <c r="C222" s="1141"/>
      <c r="D222" s="1142"/>
      <c r="E222" s="1142"/>
      <c r="F222" s="1142"/>
      <c r="G222" s="1143"/>
      <c r="H222" s="1144"/>
      <c r="I222" s="1145"/>
      <c r="J222" s="1145"/>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6"/>
      <c r="AN222" s="1147"/>
      <c r="AO222" s="1147"/>
      <c r="AP222" s="1147"/>
      <c r="AQ222" s="1147"/>
      <c r="AR222" s="1147"/>
      <c r="AS222" s="1147"/>
      <c r="AT222" s="1147"/>
      <c r="AU222" s="1147"/>
      <c r="AV222" s="1147"/>
      <c r="AW222" s="212"/>
      <c r="AX222" s="212"/>
      <c r="AY222" s="212"/>
      <c r="AZ222" s="212"/>
      <c r="BA222" s="212"/>
      <c r="BB222" s="212"/>
      <c r="BC222" s="212"/>
      <c r="BD222" s="76"/>
      <c r="BE222" s="76"/>
      <c r="BF222" s="76"/>
    </row>
    <row r="223" spans="1:74" s="75" customFormat="1" ht="60" customHeight="1">
      <c r="A223" s="76"/>
      <c r="B223" s="76"/>
      <c r="C223" s="1170"/>
      <c r="D223" s="1171"/>
      <c r="E223" s="1171"/>
      <c r="F223" s="1171"/>
      <c r="G223" s="1172"/>
      <c r="H223" s="1154"/>
      <c r="I223" s="1155"/>
      <c r="J223" s="1155"/>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5"/>
      <c r="AK223" s="1155"/>
      <c r="AL223" s="1155"/>
      <c r="AM223" s="1156"/>
      <c r="AN223" s="1157"/>
      <c r="AO223" s="1158"/>
      <c r="AP223" s="1158"/>
      <c r="AQ223" s="1158"/>
      <c r="AR223" s="1158"/>
      <c r="AS223" s="1158"/>
      <c r="AT223" s="1158"/>
      <c r="AU223" s="1158"/>
      <c r="AV223" s="1159"/>
      <c r="AW223" s="212"/>
      <c r="AX223" s="212"/>
      <c r="AY223" s="212"/>
      <c r="AZ223" s="212"/>
      <c r="BA223" s="212"/>
      <c r="BB223" s="212"/>
      <c r="BC223" s="212"/>
      <c r="BD223" s="76"/>
      <c r="BE223" s="76"/>
      <c r="BF223" s="76"/>
    </row>
    <row r="224" spans="1:74" s="75" customFormat="1" ht="60" customHeight="1">
      <c r="A224" s="76"/>
      <c r="B224" s="76"/>
      <c r="C224" s="1170"/>
      <c r="D224" s="1171"/>
      <c r="E224" s="1171"/>
      <c r="F224" s="1171"/>
      <c r="G224" s="1172"/>
      <c r="H224" s="1154"/>
      <c r="I224" s="1155"/>
      <c r="J224" s="1155"/>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5"/>
      <c r="AK224" s="1155"/>
      <c r="AL224" s="1155"/>
      <c r="AM224" s="1156"/>
      <c r="AN224" s="1157"/>
      <c r="AO224" s="1158"/>
      <c r="AP224" s="1158"/>
      <c r="AQ224" s="1158"/>
      <c r="AR224" s="1158"/>
      <c r="AS224" s="1158"/>
      <c r="AT224" s="1158"/>
      <c r="AU224" s="1158"/>
      <c r="AV224" s="1159"/>
      <c r="AW224" s="212"/>
      <c r="AX224" s="212"/>
      <c r="AY224" s="212"/>
      <c r="AZ224" s="212"/>
      <c r="BA224" s="212"/>
      <c r="BB224" s="212"/>
      <c r="BC224" s="212"/>
      <c r="BD224" s="76"/>
      <c r="BE224" s="76"/>
      <c r="BF224" s="76"/>
    </row>
    <row r="225" spans="1:62" s="75" customFormat="1" ht="60" customHeight="1">
      <c r="A225" s="76"/>
      <c r="B225" s="76"/>
      <c r="C225" s="1170"/>
      <c r="D225" s="1171"/>
      <c r="E225" s="1171"/>
      <c r="F225" s="1171"/>
      <c r="G225" s="1172"/>
      <c r="H225" s="1154"/>
      <c r="I225" s="1155"/>
      <c r="J225" s="1155"/>
      <c r="K225" s="1155"/>
      <c r="L225" s="1155"/>
      <c r="M225" s="1155"/>
      <c r="N225" s="1155"/>
      <c r="O225" s="1155"/>
      <c r="P225" s="1155"/>
      <c r="Q225" s="1155"/>
      <c r="R225" s="1155"/>
      <c r="S225" s="1155"/>
      <c r="T225" s="1155"/>
      <c r="U225" s="1155"/>
      <c r="V225" s="1155"/>
      <c r="W225" s="1155"/>
      <c r="X225" s="1155"/>
      <c r="Y225" s="1155"/>
      <c r="Z225" s="1155"/>
      <c r="AA225" s="1155"/>
      <c r="AB225" s="1155"/>
      <c r="AC225" s="1155"/>
      <c r="AD225" s="1155"/>
      <c r="AE225" s="1155"/>
      <c r="AF225" s="1155"/>
      <c r="AG225" s="1155"/>
      <c r="AH225" s="1155"/>
      <c r="AI225" s="1155"/>
      <c r="AJ225" s="1155"/>
      <c r="AK225" s="1155"/>
      <c r="AL225" s="1155"/>
      <c r="AM225" s="1156"/>
      <c r="AN225" s="1157"/>
      <c r="AO225" s="1158"/>
      <c r="AP225" s="1158"/>
      <c r="AQ225" s="1158"/>
      <c r="AR225" s="1158"/>
      <c r="AS225" s="1158"/>
      <c r="AT225" s="1158"/>
      <c r="AU225" s="1158"/>
      <c r="AV225" s="1159"/>
      <c r="AW225" s="212"/>
      <c r="AX225" s="212"/>
      <c r="AY225" s="212"/>
      <c r="AZ225" s="212"/>
      <c r="BA225" s="212"/>
      <c r="BB225" s="212"/>
      <c r="BC225" s="212"/>
      <c r="BD225" s="76"/>
      <c r="BE225" s="76"/>
      <c r="BF225" s="76"/>
    </row>
    <row r="226" spans="1:62" s="75" customFormat="1" ht="60" customHeight="1">
      <c r="A226" s="76"/>
      <c r="B226" s="76"/>
      <c r="C226" s="1170"/>
      <c r="D226" s="1171"/>
      <c r="E226" s="1171"/>
      <c r="F226" s="1171"/>
      <c r="G226" s="1172"/>
      <c r="H226" s="1154"/>
      <c r="I226" s="1155"/>
      <c r="J226" s="1155"/>
      <c r="K226" s="1155"/>
      <c r="L226" s="1155"/>
      <c r="M226" s="1155"/>
      <c r="N226" s="1155"/>
      <c r="O226" s="1155"/>
      <c r="P226" s="1155"/>
      <c r="Q226" s="1155"/>
      <c r="R226" s="1155"/>
      <c r="S226" s="1155"/>
      <c r="T226" s="1155"/>
      <c r="U226" s="1155"/>
      <c r="V226" s="1155"/>
      <c r="W226" s="1155"/>
      <c r="X226" s="1155"/>
      <c r="Y226" s="1155"/>
      <c r="Z226" s="1155"/>
      <c r="AA226" s="1155"/>
      <c r="AB226" s="1155"/>
      <c r="AC226" s="1155"/>
      <c r="AD226" s="1155"/>
      <c r="AE226" s="1155"/>
      <c r="AF226" s="1155"/>
      <c r="AG226" s="1155"/>
      <c r="AH226" s="1155"/>
      <c r="AI226" s="1155"/>
      <c r="AJ226" s="1155"/>
      <c r="AK226" s="1155"/>
      <c r="AL226" s="1155"/>
      <c r="AM226" s="1156"/>
      <c r="AN226" s="1157"/>
      <c r="AO226" s="1158"/>
      <c r="AP226" s="1158"/>
      <c r="AQ226" s="1158"/>
      <c r="AR226" s="1158"/>
      <c r="AS226" s="1158"/>
      <c r="AT226" s="1158"/>
      <c r="AU226" s="1158"/>
      <c r="AV226" s="1159"/>
      <c r="AW226" s="212"/>
      <c r="AX226" s="212"/>
      <c r="AY226" s="212"/>
      <c r="AZ226" s="212"/>
      <c r="BA226" s="212"/>
      <c r="BB226" s="212"/>
      <c r="BC226" s="212"/>
      <c r="BD226" s="76"/>
      <c r="BE226" s="76"/>
      <c r="BF226" s="76"/>
    </row>
    <row r="227" spans="1:62" s="75" customFormat="1" ht="60" customHeight="1">
      <c r="A227" s="76"/>
      <c r="B227" s="76"/>
      <c r="C227" s="1160"/>
      <c r="D227" s="1161"/>
      <c r="E227" s="1161"/>
      <c r="F227" s="1161"/>
      <c r="G227" s="1162"/>
      <c r="H227" s="1163"/>
      <c r="I227" s="1164"/>
      <c r="J227" s="1164"/>
      <c r="K227" s="1164"/>
      <c r="L227" s="1164"/>
      <c r="M227" s="1164"/>
      <c r="N227" s="1164"/>
      <c r="O227" s="1164"/>
      <c r="P227" s="1164"/>
      <c r="Q227" s="1164"/>
      <c r="R227" s="1164"/>
      <c r="S227" s="1164"/>
      <c r="T227" s="1164"/>
      <c r="U227" s="1164"/>
      <c r="V227" s="1164"/>
      <c r="W227" s="1164"/>
      <c r="X227" s="1164"/>
      <c r="Y227" s="1164"/>
      <c r="Z227" s="1164"/>
      <c r="AA227" s="1164"/>
      <c r="AB227" s="1164"/>
      <c r="AC227" s="1164"/>
      <c r="AD227" s="1164"/>
      <c r="AE227" s="1164"/>
      <c r="AF227" s="1164"/>
      <c r="AG227" s="1164"/>
      <c r="AH227" s="1164"/>
      <c r="AI227" s="1164"/>
      <c r="AJ227" s="1164"/>
      <c r="AK227" s="1164"/>
      <c r="AL227" s="1164"/>
      <c r="AM227" s="1165"/>
      <c r="AN227" s="1166"/>
      <c r="AO227" s="1167"/>
      <c r="AP227" s="1167"/>
      <c r="AQ227" s="1167"/>
      <c r="AR227" s="1167"/>
      <c r="AS227" s="1167"/>
      <c r="AT227" s="1167"/>
      <c r="AU227" s="1167"/>
      <c r="AV227" s="1168"/>
      <c r="AW227" s="131"/>
      <c r="AX227" s="131"/>
      <c r="AY227" s="131"/>
      <c r="AZ227" s="131"/>
      <c r="BA227" s="131"/>
      <c r="BB227" s="131"/>
      <c r="BC227" s="131"/>
      <c r="BD227" s="76"/>
      <c r="BE227" s="76"/>
      <c r="BF227" s="76"/>
    </row>
    <row r="228" spans="1:62" ht="12.75" customHeight="1">
      <c r="BJ228" s="171"/>
    </row>
    <row r="229" spans="1:62" ht="19.5" customHeight="1">
      <c r="C229" s="1169" t="s">
        <v>1029</v>
      </c>
      <c r="D229" s="1169"/>
      <c r="E229" s="1169"/>
      <c r="F229" s="1169"/>
      <c r="G229" s="1169"/>
      <c r="H229" s="1169"/>
      <c r="I229" s="1169"/>
      <c r="J229" s="1169"/>
      <c r="K229" s="1169"/>
      <c r="L229" s="1169"/>
      <c r="M229" s="1169"/>
      <c r="N229" s="1169"/>
      <c r="O229" s="1169"/>
      <c r="P229" s="1169"/>
      <c r="Q229" s="1169"/>
      <c r="R229" s="1169"/>
      <c r="S229" s="1169"/>
      <c r="T229" s="1169"/>
      <c r="U229" s="1169"/>
      <c r="V229" s="1169"/>
    </row>
    <row r="230" spans="1:62" ht="34.5" customHeight="1" thickBot="1">
      <c r="C230" s="1173" t="s">
        <v>1038</v>
      </c>
      <c r="D230" s="1174"/>
      <c r="E230" s="1174"/>
      <c r="F230" s="1174"/>
      <c r="G230" s="1174"/>
      <c r="H230" s="1174"/>
      <c r="I230" s="1174"/>
      <c r="J230" s="1174"/>
      <c r="K230" s="1175"/>
      <c r="L230" s="1175"/>
      <c r="M230" s="1174"/>
      <c r="N230" s="1174"/>
      <c r="O230" s="1174"/>
      <c r="P230" s="1174"/>
      <c r="Q230" s="1174"/>
      <c r="R230" s="1175"/>
      <c r="S230" s="1175"/>
      <c r="T230" s="1174"/>
      <c r="U230" s="1174"/>
      <c r="V230" s="1174"/>
      <c r="W230" s="1174"/>
      <c r="X230" s="1174"/>
      <c r="Y230" s="1174"/>
      <c r="Z230" s="1175"/>
      <c r="AA230" s="1175"/>
      <c r="AB230" s="1174"/>
      <c r="AC230" s="1174"/>
      <c r="AD230" s="1174"/>
      <c r="AE230" s="1174"/>
      <c r="AF230" s="1174"/>
      <c r="AG230" s="1174"/>
      <c r="AH230" s="1174"/>
      <c r="AI230" s="1175"/>
      <c r="AJ230" s="1175"/>
      <c r="AK230" s="1174"/>
      <c r="AL230" s="1174"/>
      <c r="AM230" s="1174"/>
      <c r="AN230" s="1174"/>
      <c r="AO230" s="1174"/>
      <c r="AP230" s="1174"/>
      <c r="AQ230" s="1174"/>
      <c r="AR230" s="1174"/>
      <c r="AS230" s="1174"/>
      <c r="AT230" s="1174"/>
      <c r="AU230" s="1174"/>
      <c r="AV230" s="1176"/>
    </row>
    <row r="231" spans="1:62" ht="22.9" customHeight="1" thickBot="1">
      <c r="C231" s="1013" t="s">
        <v>219</v>
      </c>
      <c r="D231" s="1177"/>
      <c r="E231" s="1177"/>
      <c r="F231" s="1177"/>
      <c r="G231" s="1177"/>
      <c r="H231" s="1177"/>
      <c r="I231" s="1177"/>
      <c r="J231" s="1177"/>
      <c r="K231" s="1072"/>
      <c r="L231" s="1073"/>
      <c r="M231" s="690" t="s">
        <v>220</v>
      </c>
      <c r="N231" s="690"/>
      <c r="O231" s="690"/>
      <c r="P231" s="1178" t="s">
        <v>222</v>
      </c>
      <c r="Q231" s="1178"/>
      <c r="R231" s="644"/>
      <c r="S231" s="645"/>
      <c r="T231" s="1179" t="s">
        <v>223</v>
      </c>
      <c r="U231" s="1180"/>
      <c r="V231" s="1180"/>
      <c r="W231" s="1180"/>
      <c r="X231" s="1180"/>
      <c r="Y231" s="1181"/>
      <c r="Z231" s="644"/>
      <c r="AA231" s="645"/>
      <c r="AB231" s="1182" t="s">
        <v>236</v>
      </c>
      <c r="AC231" s="1182"/>
      <c r="AD231" s="1182"/>
      <c r="AE231" s="1182"/>
      <c r="AF231" s="1182"/>
      <c r="AG231" s="1182"/>
      <c r="AH231" s="1182"/>
      <c r="AI231" s="644"/>
      <c r="AJ231" s="645"/>
      <c r="AK231" s="1182" t="s">
        <v>239</v>
      </c>
      <c r="AL231" s="1182"/>
      <c r="AM231" s="1182"/>
      <c r="AN231" s="1182"/>
      <c r="AO231" s="1182"/>
      <c r="AP231" s="1182"/>
      <c r="AQ231" s="1182"/>
      <c r="AR231" s="1182"/>
      <c r="AS231" s="1182"/>
      <c r="AT231" s="1182"/>
      <c r="AU231" s="1182"/>
      <c r="AV231" s="300"/>
      <c r="AW231" s="162" t="str">
        <f>IF(AND(K231="〇",R231="",Z231="",AI231=""),"要確認","")</f>
        <v/>
      </c>
    </row>
    <row r="232" spans="1:62" ht="22.9" customHeight="1" thickBot="1">
      <c r="C232" s="1013"/>
      <c r="D232" s="1014"/>
      <c r="E232" s="1014"/>
      <c r="F232" s="1014"/>
      <c r="G232" s="1014"/>
      <c r="H232" s="1014"/>
      <c r="I232" s="1014"/>
      <c r="J232" s="1014"/>
      <c r="K232" s="1072"/>
      <c r="L232" s="1073"/>
      <c r="M232" s="684" t="s">
        <v>221</v>
      </c>
      <c r="N232" s="684"/>
      <c r="O232" s="684"/>
      <c r="P232" s="1197"/>
      <c r="Q232" s="1198"/>
      <c r="R232" s="1198"/>
      <c r="S232" s="1198"/>
      <c r="T232" s="1198"/>
      <c r="U232" s="1198"/>
      <c r="V232" s="1198"/>
      <c r="W232" s="1198"/>
      <c r="X232" s="1198"/>
      <c r="Y232" s="1199"/>
      <c r="Z232" s="1072"/>
      <c r="AA232" s="1073"/>
      <c r="AB232" s="637" t="s">
        <v>1028</v>
      </c>
      <c r="AC232" s="638"/>
      <c r="AD232" s="638"/>
      <c r="AE232" s="638"/>
      <c r="AF232" s="638"/>
      <c r="AG232" s="638"/>
      <c r="AH232" s="639"/>
      <c r="AI232" s="1198"/>
      <c r="AJ232" s="1198"/>
      <c r="AK232" s="1198"/>
      <c r="AL232" s="1198"/>
      <c r="AM232" s="1198"/>
      <c r="AN232" s="1198"/>
      <c r="AO232" s="1198"/>
      <c r="AP232" s="1198"/>
      <c r="AQ232" s="1198"/>
      <c r="AR232" s="1198"/>
      <c r="AS232" s="1198"/>
      <c r="AT232" s="1198"/>
      <c r="AU232" s="1198"/>
      <c r="AV232" s="1200"/>
      <c r="AW232" s="159" t="str">
        <f>IF(AND(K231="〇",K232="〇"),"要確認","")</f>
        <v/>
      </c>
    </row>
    <row r="233" spans="1:62" ht="22.9" customHeight="1" thickBot="1">
      <c r="C233" s="1183" t="s">
        <v>224</v>
      </c>
      <c r="D233" s="1184"/>
      <c r="E233" s="1184"/>
      <c r="F233" s="1184"/>
      <c r="G233" s="1184"/>
      <c r="H233" s="1184"/>
      <c r="I233" s="1184"/>
      <c r="J233" s="1185"/>
      <c r="K233" s="1188"/>
      <c r="L233" s="1188"/>
      <c r="M233" s="1189"/>
      <c r="N233" s="1189"/>
      <c r="O233" s="1189"/>
      <c r="P233" s="1189"/>
      <c r="Q233" s="1189"/>
      <c r="R233" s="1189"/>
      <c r="S233" s="1189"/>
      <c r="T233" s="1189"/>
      <c r="U233" s="1189"/>
      <c r="V233" s="1189"/>
      <c r="W233" s="1189"/>
      <c r="X233" s="1189"/>
      <c r="Y233" s="1189"/>
      <c r="Z233" s="1189"/>
      <c r="AA233" s="1189"/>
      <c r="AB233" s="1189"/>
      <c r="AC233" s="1189"/>
      <c r="AD233" s="1189"/>
      <c r="AE233" s="1189"/>
      <c r="AF233" s="1190"/>
      <c r="AG233" s="1190"/>
      <c r="AH233" s="1190"/>
      <c r="AI233" s="1189"/>
      <c r="AJ233" s="1189"/>
      <c r="AK233" s="1189"/>
      <c r="AL233" s="1189"/>
      <c r="AM233" s="1189"/>
      <c r="AN233" s="1190"/>
      <c r="AO233" s="1190"/>
      <c r="AP233" s="1190"/>
      <c r="AQ233" s="1189"/>
      <c r="AR233" s="1189"/>
      <c r="AS233" s="1189"/>
      <c r="AT233" s="1189"/>
      <c r="AU233" s="1189"/>
      <c r="AV233" s="1189"/>
    </row>
    <row r="234" spans="1:62" ht="22.9" customHeight="1" thickBot="1">
      <c r="C234" s="1186"/>
      <c r="D234" s="1187"/>
      <c r="E234" s="1187"/>
      <c r="F234" s="1187"/>
      <c r="G234" s="1187"/>
      <c r="H234" s="1187"/>
      <c r="I234" s="1187"/>
      <c r="J234" s="966"/>
      <c r="K234" s="1191" t="s">
        <v>229</v>
      </c>
      <c r="L234" s="1192"/>
      <c r="M234" s="1192"/>
      <c r="N234" s="1192"/>
      <c r="O234" s="1192"/>
      <c r="P234" s="1192"/>
      <c r="Q234" s="1192"/>
      <c r="R234" s="1192"/>
      <c r="S234" s="1192"/>
      <c r="T234" s="1192"/>
      <c r="U234" s="1192"/>
      <c r="V234" s="1192"/>
      <c r="W234" s="1192"/>
      <c r="X234" s="1192"/>
      <c r="Y234" s="1192"/>
      <c r="Z234" s="1192"/>
      <c r="AA234" s="1192"/>
      <c r="AB234" s="1192"/>
      <c r="AC234" s="1192"/>
      <c r="AD234" s="1192"/>
      <c r="AE234" s="1192"/>
      <c r="AF234" s="1193"/>
      <c r="AG234" s="1194"/>
      <c r="AH234" s="1195"/>
      <c r="AI234" s="688" t="s">
        <v>225</v>
      </c>
      <c r="AJ234" s="1196"/>
      <c r="AK234" s="1196"/>
      <c r="AL234" s="1196"/>
      <c r="AM234" s="686"/>
      <c r="AN234" s="1193"/>
      <c r="AO234" s="1194"/>
      <c r="AP234" s="1195"/>
      <c r="AQ234" s="688" t="s">
        <v>226</v>
      </c>
      <c r="AR234" s="1196"/>
      <c r="AS234" s="1196"/>
      <c r="AT234" s="1196"/>
      <c r="AU234" s="1196"/>
      <c r="AV234" s="1196"/>
      <c r="AW234" s="162" t="str">
        <f>IF(AND(AF234="〇",AN234="〇"),"要確認","")</f>
        <v/>
      </c>
    </row>
    <row r="235" spans="1:62" ht="24" customHeight="1">
      <c r="C235" s="1204" t="s">
        <v>237</v>
      </c>
      <c r="D235" s="1205"/>
      <c r="E235" s="1205"/>
      <c r="F235" s="1205"/>
      <c r="G235" s="1205"/>
      <c r="H235" s="1205"/>
      <c r="I235" s="1205"/>
      <c r="J235" s="1206"/>
      <c r="K235" s="1207"/>
      <c r="L235" s="1208"/>
      <c r="M235" s="1208"/>
      <c r="N235" s="1208"/>
      <c r="O235" s="1208"/>
      <c r="P235" s="1208"/>
      <c r="Q235" s="1208"/>
      <c r="R235" s="1208"/>
      <c r="S235" s="1208"/>
      <c r="T235" s="1208"/>
      <c r="U235" s="1208"/>
      <c r="V235" s="1208"/>
      <c r="W235" s="1208"/>
      <c r="X235" s="1208"/>
      <c r="Y235" s="1208"/>
      <c r="Z235" s="1208"/>
      <c r="AA235" s="1208"/>
      <c r="AB235" s="1208"/>
      <c r="AC235" s="1208"/>
      <c r="AD235" s="1208"/>
      <c r="AE235" s="1209"/>
      <c r="AF235" s="1210" t="s">
        <v>1144</v>
      </c>
      <c r="AG235" s="1210"/>
      <c r="AH235" s="1210"/>
      <c r="AI235" s="1211"/>
      <c r="AJ235" s="1211"/>
      <c r="AK235" s="1211"/>
      <c r="AL235" s="1211"/>
      <c r="AM235" s="1212"/>
      <c r="AN235" s="1213"/>
      <c r="AO235" s="1213"/>
      <c r="AP235" s="1213"/>
      <c r="AQ235" s="1212"/>
      <c r="AR235" s="1212"/>
      <c r="AS235" s="1212"/>
      <c r="AT235" s="1212"/>
      <c r="AU235" s="1212"/>
      <c r="AV235" s="1214"/>
    </row>
    <row r="236" spans="1:62" ht="22.9" customHeight="1">
      <c r="C236" s="1215" t="s">
        <v>1061</v>
      </c>
      <c r="D236" s="1215"/>
      <c r="E236" s="1215"/>
      <c r="F236" s="1215"/>
      <c r="G236" s="1215"/>
      <c r="H236" s="1215"/>
      <c r="I236" s="1215"/>
      <c r="J236" s="1215"/>
      <c r="K236" s="1201"/>
      <c r="L236" s="1202"/>
      <c r="M236" s="1202"/>
      <c r="N236" s="1202"/>
      <c r="O236" s="1202"/>
      <c r="P236" s="1202"/>
      <c r="Q236" s="1202"/>
      <c r="R236" s="1203" t="s">
        <v>59</v>
      </c>
      <c r="S236" s="1203"/>
      <c r="T236" s="1203"/>
      <c r="U236" s="1202"/>
      <c r="V236" s="1202"/>
      <c r="W236" s="1202"/>
      <c r="X236" s="1202"/>
      <c r="Y236" s="690" t="s">
        <v>11</v>
      </c>
      <c r="Z236" s="690"/>
      <c r="AA236" s="690"/>
      <c r="AB236" s="690" t="s">
        <v>228</v>
      </c>
      <c r="AC236" s="690"/>
      <c r="AD236" s="690"/>
      <c r="AE236" s="690"/>
      <c r="AF236" s="1201"/>
      <c r="AG236" s="1202"/>
      <c r="AH236" s="1202"/>
      <c r="AI236" s="1202"/>
      <c r="AJ236" s="1202"/>
      <c r="AK236" s="1202"/>
      <c r="AL236" s="1202"/>
      <c r="AM236" s="1203" t="s">
        <v>59</v>
      </c>
      <c r="AN236" s="1203"/>
      <c r="AO236" s="1203"/>
      <c r="AP236" s="1202"/>
      <c r="AQ236" s="1202"/>
      <c r="AR236" s="1202"/>
      <c r="AS236" s="1202"/>
      <c r="AT236" s="690" t="s">
        <v>11</v>
      </c>
      <c r="AU236" s="690"/>
      <c r="AV236" s="691"/>
    </row>
    <row r="237" spans="1:62" ht="22.9" customHeight="1">
      <c r="C237" s="1215" t="s">
        <v>227</v>
      </c>
      <c r="D237" s="1215"/>
      <c r="E237" s="1215"/>
      <c r="F237" s="1215"/>
      <c r="G237" s="1215"/>
      <c r="H237" s="1215"/>
      <c r="I237" s="1215"/>
      <c r="J237" s="1215"/>
      <c r="K237" s="1201"/>
      <c r="L237" s="1202"/>
      <c r="M237" s="1202"/>
      <c r="N237" s="1202"/>
      <c r="O237" s="1202"/>
      <c r="P237" s="1202"/>
      <c r="Q237" s="1202"/>
      <c r="R237" s="1203" t="s">
        <v>59</v>
      </c>
      <c r="S237" s="1203"/>
      <c r="T237" s="1203"/>
      <c r="U237" s="1202"/>
      <c r="V237" s="1202"/>
      <c r="W237" s="1202"/>
      <c r="X237" s="1202"/>
      <c r="Y237" s="690" t="s">
        <v>11</v>
      </c>
      <c r="Z237" s="690"/>
      <c r="AA237" s="690"/>
      <c r="AB237" s="690" t="s">
        <v>228</v>
      </c>
      <c r="AC237" s="690"/>
      <c r="AD237" s="690"/>
      <c r="AE237" s="690"/>
      <c r="AF237" s="1201"/>
      <c r="AG237" s="1202"/>
      <c r="AH237" s="1202"/>
      <c r="AI237" s="1202"/>
      <c r="AJ237" s="1202"/>
      <c r="AK237" s="1202"/>
      <c r="AL237" s="1202"/>
      <c r="AM237" s="1203" t="s">
        <v>59</v>
      </c>
      <c r="AN237" s="1203"/>
      <c r="AO237" s="1203"/>
      <c r="AP237" s="1202"/>
      <c r="AQ237" s="1202"/>
      <c r="AR237" s="1202"/>
      <c r="AS237" s="1202"/>
      <c r="AT237" s="690" t="s">
        <v>11</v>
      </c>
      <c r="AU237" s="690"/>
      <c r="AV237" s="691"/>
    </row>
    <row r="238" spans="1:62" ht="16.149999999999999" customHeight="1" thickBot="1">
      <c r="B238" s="204"/>
      <c r="C238" s="206"/>
      <c r="D238" s="205"/>
      <c r="E238" s="205"/>
      <c r="F238" s="205"/>
      <c r="G238" s="205"/>
      <c r="H238" s="205"/>
      <c r="I238" s="206"/>
      <c r="J238" s="206"/>
      <c r="K238" s="207"/>
      <c r="L238" s="207"/>
      <c r="M238" s="237"/>
      <c r="N238" s="237"/>
      <c r="O238" s="237"/>
      <c r="P238" s="237"/>
      <c r="Q238" s="237"/>
      <c r="R238" s="208"/>
      <c r="S238" s="208"/>
      <c r="T238" s="208"/>
      <c r="U238" s="207"/>
      <c r="V238" s="207"/>
      <c r="W238" s="207"/>
      <c r="X238" s="207"/>
      <c r="Y238" s="207"/>
      <c r="Z238" s="207"/>
      <c r="AA238" s="207"/>
      <c r="AB238" s="237"/>
      <c r="AC238" s="237"/>
      <c r="AD238" s="237"/>
      <c r="AE238" s="237"/>
      <c r="AF238" s="237"/>
      <c r="AG238" s="237"/>
      <c r="AH238" s="237"/>
      <c r="AI238" s="207"/>
      <c r="AJ238" s="207"/>
      <c r="AK238" s="237"/>
      <c r="AL238" s="237"/>
      <c r="AM238" s="209"/>
      <c r="AN238" s="209"/>
      <c r="AO238" s="209"/>
      <c r="AP238" s="237"/>
      <c r="AQ238" s="237"/>
      <c r="AR238" s="237"/>
      <c r="AS238" s="237"/>
      <c r="AT238" s="237"/>
      <c r="AU238" s="237"/>
      <c r="AV238" s="237"/>
      <c r="AW238" s="204"/>
    </row>
    <row r="239" spans="1:62" ht="22.9" customHeight="1" thickBot="1">
      <c r="C239" s="1010" t="s">
        <v>219</v>
      </c>
      <c r="D239" s="1011"/>
      <c r="E239" s="1011"/>
      <c r="F239" s="1011"/>
      <c r="G239" s="1011"/>
      <c r="H239" s="1011"/>
      <c r="I239" s="1011"/>
      <c r="J239" s="1011"/>
      <c r="K239" s="1072"/>
      <c r="L239" s="1073"/>
      <c r="M239" s="658" t="s">
        <v>220</v>
      </c>
      <c r="N239" s="658"/>
      <c r="O239" s="658"/>
      <c r="P239" s="1216" t="s">
        <v>222</v>
      </c>
      <c r="Q239" s="1216"/>
      <c r="R239" s="644"/>
      <c r="S239" s="645"/>
      <c r="T239" s="1217" t="s">
        <v>223</v>
      </c>
      <c r="U239" s="1218"/>
      <c r="V239" s="1218"/>
      <c r="W239" s="1218"/>
      <c r="X239" s="1218"/>
      <c r="Y239" s="1219"/>
      <c r="Z239" s="644"/>
      <c r="AA239" s="645"/>
      <c r="AB239" s="1220" t="s">
        <v>236</v>
      </c>
      <c r="AC239" s="1220"/>
      <c r="AD239" s="1220"/>
      <c r="AE239" s="1220"/>
      <c r="AF239" s="1220"/>
      <c r="AG239" s="1220"/>
      <c r="AH239" s="1220"/>
      <c r="AI239" s="644"/>
      <c r="AJ239" s="645"/>
      <c r="AK239" s="1220" t="s">
        <v>239</v>
      </c>
      <c r="AL239" s="1220"/>
      <c r="AM239" s="1220"/>
      <c r="AN239" s="1220"/>
      <c r="AO239" s="1220"/>
      <c r="AP239" s="1220"/>
      <c r="AQ239" s="1220"/>
      <c r="AR239" s="1220"/>
      <c r="AS239" s="1220"/>
      <c r="AT239" s="1220"/>
      <c r="AU239" s="1220"/>
      <c r="AV239" s="203"/>
      <c r="AW239" s="162" t="str">
        <f>IF(AND(K239="〇",R239="",Z239="",AI239=""),"要確認","")</f>
        <v/>
      </c>
    </row>
    <row r="240" spans="1:62" ht="22.9" customHeight="1" thickBot="1">
      <c r="C240" s="1013"/>
      <c r="D240" s="1014"/>
      <c r="E240" s="1014"/>
      <c r="F240" s="1014"/>
      <c r="G240" s="1014"/>
      <c r="H240" s="1014"/>
      <c r="I240" s="1014"/>
      <c r="J240" s="1014"/>
      <c r="K240" s="1072"/>
      <c r="L240" s="1073"/>
      <c r="M240" s="684" t="s">
        <v>221</v>
      </c>
      <c r="N240" s="684"/>
      <c r="O240" s="684"/>
      <c r="P240" s="1197"/>
      <c r="Q240" s="1198"/>
      <c r="R240" s="1198"/>
      <c r="S240" s="1198"/>
      <c r="T240" s="1198"/>
      <c r="U240" s="1198"/>
      <c r="V240" s="1198"/>
      <c r="W240" s="1198"/>
      <c r="X240" s="1198"/>
      <c r="Y240" s="1199"/>
      <c r="Z240" s="1072"/>
      <c r="AA240" s="1073"/>
      <c r="AB240" s="637" t="s">
        <v>1028</v>
      </c>
      <c r="AC240" s="638"/>
      <c r="AD240" s="638"/>
      <c r="AE240" s="638"/>
      <c r="AF240" s="638"/>
      <c r="AG240" s="638"/>
      <c r="AH240" s="639"/>
      <c r="AI240" s="1198"/>
      <c r="AJ240" s="1198"/>
      <c r="AK240" s="1198"/>
      <c r="AL240" s="1198"/>
      <c r="AM240" s="1198"/>
      <c r="AN240" s="1198"/>
      <c r="AO240" s="1198"/>
      <c r="AP240" s="1198"/>
      <c r="AQ240" s="1198"/>
      <c r="AR240" s="1198"/>
      <c r="AS240" s="1198"/>
      <c r="AT240" s="1198"/>
      <c r="AU240" s="1198"/>
      <c r="AV240" s="1200"/>
      <c r="AW240" s="159" t="str">
        <f>IF(AND(K239="〇",K240="〇"),"要確認","")</f>
        <v/>
      </c>
    </row>
    <row r="241" spans="2:62" ht="22.9" customHeight="1" thickBot="1">
      <c r="C241" s="1183" t="s">
        <v>224</v>
      </c>
      <c r="D241" s="1184"/>
      <c r="E241" s="1184"/>
      <c r="F241" s="1184"/>
      <c r="G241" s="1184"/>
      <c r="H241" s="1184"/>
      <c r="I241" s="1184"/>
      <c r="J241" s="1185"/>
      <c r="K241" s="1188"/>
      <c r="L241" s="1188"/>
      <c r="M241" s="1189"/>
      <c r="N241" s="1189"/>
      <c r="O241" s="1189"/>
      <c r="P241" s="1189"/>
      <c r="Q241" s="1189"/>
      <c r="R241" s="1189"/>
      <c r="S241" s="1189"/>
      <c r="T241" s="1189"/>
      <c r="U241" s="1189"/>
      <c r="V241" s="1189"/>
      <c r="W241" s="1189"/>
      <c r="X241" s="1189"/>
      <c r="Y241" s="1189"/>
      <c r="Z241" s="1189"/>
      <c r="AA241" s="1189"/>
      <c r="AB241" s="1189"/>
      <c r="AC241" s="1189"/>
      <c r="AD241" s="1189"/>
      <c r="AE241" s="1189"/>
      <c r="AF241" s="1190"/>
      <c r="AG241" s="1190"/>
      <c r="AH241" s="1190"/>
      <c r="AI241" s="1189"/>
      <c r="AJ241" s="1189"/>
      <c r="AK241" s="1189"/>
      <c r="AL241" s="1189"/>
      <c r="AM241" s="1189"/>
      <c r="AN241" s="1190"/>
      <c r="AO241" s="1190"/>
      <c r="AP241" s="1190"/>
      <c r="AQ241" s="1189"/>
      <c r="AR241" s="1189"/>
      <c r="AS241" s="1189"/>
      <c r="AT241" s="1189"/>
      <c r="AU241" s="1189"/>
      <c r="AV241" s="1189"/>
    </row>
    <row r="242" spans="2:62" ht="22.9" customHeight="1" thickBot="1">
      <c r="C242" s="1186"/>
      <c r="D242" s="1187"/>
      <c r="E242" s="1187"/>
      <c r="F242" s="1187"/>
      <c r="G242" s="1187"/>
      <c r="H242" s="1187"/>
      <c r="I242" s="1187"/>
      <c r="J242" s="966"/>
      <c r="K242" s="1191" t="s">
        <v>229</v>
      </c>
      <c r="L242" s="1192"/>
      <c r="M242" s="1192"/>
      <c r="N242" s="1192"/>
      <c r="O242" s="1192"/>
      <c r="P242" s="1192"/>
      <c r="Q242" s="1192"/>
      <c r="R242" s="1192"/>
      <c r="S242" s="1192"/>
      <c r="T242" s="1192"/>
      <c r="U242" s="1192"/>
      <c r="V242" s="1192"/>
      <c r="W242" s="1192"/>
      <c r="X242" s="1192"/>
      <c r="Y242" s="1192"/>
      <c r="Z242" s="1192"/>
      <c r="AA242" s="1192"/>
      <c r="AB242" s="1192"/>
      <c r="AC242" s="1192"/>
      <c r="AD242" s="1192"/>
      <c r="AE242" s="1192"/>
      <c r="AF242" s="1193"/>
      <c r="AG242" s="1194"/>
      <c r="AH242" s="1195"/>
      <c r="AI242" s="688" t="s">
        <v>225</v>
      </c>
      <c r="AJ242" s="1196"/>
      <c r="AK242" s="1196"/>
      <c r="AL242" s="1196"/>
      <c r="AM242" s="686"/>
      <c r="AN242" s="1193"/>
      <c r="AO242" s="1194"/>
      <c r="AP242" s="1195"/>
      <c r="AQ242" s="688" t="s">
        <v>226</v>
      </c>
      <c r="AR242" s="1196"/>
      <c r="AS242" s="1196"/>
      <c r="AT242" s="1196"/>
      <c r="AU242" s="1196"/>
      <c r="AV242" s="1196"/>
      <c r="AW242" s="162" t="str">
        <f>IF(AND(AF242="〇",AN242="〇"),"要確認","")</f>
        <v/>
      </c>
    </row>
    <row r="243" spans="2:62" ht="22.9" customHeight="1">
      <c r="C243" s="1204" t="s">
        <v>237</v>
      </c>
      <c r="D243" s="1205"/>
      <c r="E243" s="1205"/>
      <c r="F243" s="1205"/>
      <c r="G243" s="1205"/>
      <c r="H243" s="1205"/>
      <c r="I243" s="1205"/>
      <c r="J243" s="1206"/>
      <c r="K243" s="1207"/>
      <c r="L243" s="1208"/>
      <c r="M243" s="1208"/>
      <c r="N243" s="1208"/>
      <c r="O243" s="1208"/>
      <c r="P243" s="1208"/>
      <c r="Q243" s="1208"/>
      <c r="R243" s="1208"/>
      <c r="S243" s="1208"/>
      <c r="T243" s="1208"/>
      <c r="U243" s="1208"/>
      <c r="V243" s="1208"/>
      <c r="W243" s="1208"/>
      <c r="X243" s="1208"/>
      <c r="Y243" s="1208"/>
      <c r="Z243" s="1208"/>
      <c r="AA243" s="1208"/>
      <c r="AB243" s="1208"/>
      <c r="AC243" s="1208"/>
      <c r="AD243" s="1208"/>
      <c r="AE243" s="1209"/>
      <c r="AF243" s="1210" t="s">
        <v>1144</v>
      </c>
      <c r="AG243" s="1210"/>
      <c r="AH243" s="1210"/>
      <c r="AI243" s="1211"/>
      <c r="AJ243" s="1211"/>
      <c r="AK243" s="1211"/>
      <c r="AL243" s="1211"/>
      <c r="AM243" s="1212"/>
      <c r="AN243" s="1213"/>
      <c r="AO243" s="1213"/>
      <c r="AP243" s="1213"/>
      <c r="AQ243" s="1212"/>
      <c r="AR243" s="1212"/>
      <c r="AS243" s="1212"/>
      <c r="AT243" s="1212"/>
      <c r="AU243" s="1212"/>
      <c r="AV243" s="1214"/>
    </row>
    <row r="244" spans="2:62" ht="22.9" customHeight="1">
      <c r="C244" s="1215" t="s">
        <v>1061</v>
      </c>
      <c r="D244" s="1215"/>
      <c r="E244" s="1215"/>
      <c r="F244" s="1215"/>
      <c r="G244" s="1215"/>
      <c r="H244" s="1215"/>
      <c r="I244" s="1215"/>
      <c r="J244" s="1215"/>
      <c r="K244" s="1201"/>
      <c r="L244" s="1202"/>
      <c r="M244" s="1202"/>
      <c r="N244" s="1202"/>
      <c r="O244" s="1202"/>
      <c r="P244" s="1202"/>
      <c r="Q244" s="1202"/>
      <c r="R244" s="1203" t="s">
        <v>59</v>
      </c>
      <c r="S244" s="1203"/>
      <c r="T244" s="1203"/>
      <c r="U244" s="1202"/>
      <c r="V244" s="1202"/>
      <c r="W244" s="1202"/>
      <c r="X244" s="1202"/>
      <c r="Y244" s="690" t="s">
        <v>11</v>
      </c>
      <c r="Z244" s="690"/>
      <c r="AA244" s="690"/>
      <c r="AB244" s="690" t="s">
        <v>228</v>
      </c>
      <c r="AC244" s="690"/>
      <c r="AD244" s="690"/>
      <c r="AE244" s="690"/>
      <c r="AF244" s="1201"/>
      <c r="AG244" s="1202"/>
      <c r="AH244" s="1202"/>
      <c r="AI244" s="1202"/>
      <c r="AJ244" s="1202"/>
      <c r="AK244" s="1202"/>
      <c r="AL244" s="1202"/>
      <c r="AM244" s="1203" t="s">
        <v>59</v>
      </c>
      <c r="AN244" s="1203"/>
      <c r="AO244" s="1203"/>
      <c r="AP244" s="1202"/>
      <c r="AQ244" s="1202"/>
      <c r="AR244" s="1202"/>
      <c r="AS244" s="1202"/>
      <c r="AT244" s="690" t="s">
        <v>11</v>
      </c>
      <c r="AU244" s="690"/>
      <c r="AV244" s="691"/>
    </row>
    <row r="245" spans="2:62" ht="22.9" customHeight="1">
      <c r="C245" s="1215" t="s">
        <v>227</v>
      </c>
      <c r="D245" s="1215"/>
      <c r="E245" s="1215"/>
      <c r="F245" s="1215"/>
      <c r="G245" s="1215"/>
      <c r="H245" s="1215"/>
      <c r="I245" s="1215"/>
      <c r="J245" s="1215"/>
      <c r="K245" s="1201"/>
      <c r="L245" s="1202"/>
      <c r="M245" s="1202"/>
      <c r="N245" s="1202"/>
      <c r="O245" s="1202"/>
      <c r="P245" s="1202"/>
      <c r="Q245" s="1202"/>
      <c r="R245" s="1203" t="s">
        <v>59</v>
      </c>
      <c r="S245" s="1203"/>
      <c r="T245" s="1203"/>
      <c r="U245" s="1202"/>
      <c r="V245" s="1202"/>
      <c r="W245" s="1202"/>
      <c r="X245" s="1202"/>
      <c r="Y245" s="690" t="s">
        <v>11</v>
      </c>
      <c r="Z245" s="690"/>
      <c r="AA245" s="690"/>
      <c r="AB245" s="690" t="s">
        <v>228</v>
      </c>
      <c r="AC245" s="690"/>
      <c r="AD245" s="690"/>
      <c r="AE245" s="690"/>
      <c r="AF245" s="1201"/>
      <c r="AG245" s="1202"/>
      <c r="AH245" s="1202"/>
      <c r="AI245" s="1202"/>
      <c r="AJ245" s="1202"/>
      <c r="AK245" s="1202"/>
      <c r="AL245" s="1202"/>
      <c r="AM245" s="1203" t="s">
        <v>59</v>
      </c>
      <c r="AN245" s="1203"/>
      <c r="AO245" s="1203"/>
      <c r="AP245" s="1202"/>
      <c r="AQ245" s="1202"/>
      <c r="AR245" s="1202"/>
      <c r="AS245" s="1202"/>
      <c r="AT245" s="690" t="s">
        <v>11</v>
      </c>
      <c r="AU245" s="690"/>
      <c r="AV245" s="691"/>
    </row>
    <row r="246" spans="2:62" s="220" customFormat="1" ht="16.149999999999999" customHeight="1">
      <c r="B246" s="221"/>
      <c r="C246" s="205"/>
      <c r="D246" s="205"/>
      <c r="E246" s="205"/>
      <c r="F246" s="205"/>
      <c r="G246" s="205"/>
      <c r="H246" s="205"/>
      <c r="I246" s="205"/>
      <c r="J246" s="205"/>
      <c r="K246" s="207"/>
      <c r="L246" s="207"/>
      <c r="M246" s="207"/>
      <c r="N246" s="207"/>
      <c r="O246" s="207"/>
      <c r="P246" s="207"/>
      <c r="Q246" s="207"/>
      <c r="R246" s="208"/>
      <c r="S246" s="208"/>
      <c r="T246" s="208"/>
      <c r="U246" s="207"/>
      <c r="V246" s="207"/>
      <c r="W246" s="207"/>
      <c r="X246" s="207"/>
      <c r="Y246" s="207"/>
      <c r="Z246" s="207"/>
      <c r="AA246" s="207"/>
      <c r="AB246" s="207"/>
      <c r="AC246" s="207"/>
      <c r="AD246" s="207"/>
      <c r="AE246" s="207"/>
      <c r="AF246" s="207"/>
      <c r="AG246" s="207"/>
      <c r="AH246" s="207"/>
      <c r="AI246" s="207"/>
      <c r="AJ246" s="207"/>
      <c r="AK246" s="207"/>
      <c r="AL246" s="207"/>
      <c r="AM246" s="208"/>
      <c r="AN246" s="208"/>
      <c r="AO246" s="208"/>
      <c r="AP246" s="207"/>
      <c r="AQ246" s="207"/>
      <c r="AR246" s="207"/>
      <c r="AS246" s="207"/>
      <c r="AT246" s="207"/>
      <c r="AU246" s="207"/>
      <c r="AV246" s="207"/>
      <c r="AW246" s="221"/>
    </row>
    <row r="247" spans="2:62" s="220" customFormat="1" ht="16.149999999999999" customHeight="1" thickBot="1">
      <c r="B247" s="221"/>
      <c r="C247" s="219"/>
      <c r="D247" s="219"/>
      <c r="E247" s="219"/>
      <c r="F247" s="219"/>
      <c r="G247" s="219"/>
      <c r="H247" s="219"/>
      <c r="I247" s="219"/>
      <c r="J247" s="219"/>
      <c r="K247" s="217"/>
      <c r="L247" s="217"/>
      <c r="M247" s="217"/>
      <c r="N247" s="217"/>
      <c r="O247" s="217"/>
      <c r="P247" s="217"/>
      <c r="Q247" s="217"/>
      <c r="R247" s="218"/>
      <c r="S247" s="218"/>
      <c r="T247" s="218"/>
      <c r="U247" s="217"/>
      <c r="V247" s="217"/>
      <c r="W247" s="217"/>
      <c r="X247" s="217"/>
      <c r="Y247" s="217"/>
      <c r="Z247" s="217"/>
      <c r="AA247" s="217"/>
      <c r="AB247" s="217"/>
      <c r="AC247" s="217"/>
      <c r="AD247" s="217"/>
      <c r="AE247" s="217"/>
      <c r="AF247" s="217"/>
      <c r="AG247" s="217"/>
      <c r="AH247" s="217"/>
      <c r="AI247" s="217"/>
      <c r="AJ247" s="217"/>
      <c r="AK247" s="217"/>
      <c r="AL247" s="217"/>
      <c r="AM247" s="218"/>
      <c r="AN247" s="218"/>
      <c r="AO247" s="218"/>
      <c r="AP247" s="217"/>
      <c r="AQ247" s="217"/>
      <c r="AR247" s="217"/>
      <c r="AS247" s="217"/>
      <c r="AT247" s="217"/>
      <c r="AU247" s="217"/>
      <c r="AV247" s="217"/>
      <c r="AW247" s="221"/>
    </row>
    <row r="248" spans="2:62" ht="22.9" customHeight="1" thickBot="1">
      <c r="C248" s="1010" t="s">
        <v>219</v>
      </c>
      <c r="D248" s="1011"/>
      <c r="E248" s="1011"/>
      <c r="F248" s="1011"/>
      <c r="G248" s="1011"/>
      <c r="H248" s="1011"/>
      <c r="I248" s="1011"/>
      <c r="J248" s="1011"/>
      <c r="K248" s="1072"/>
      <c r="L248" s="1073"/>
      <c r="M248" s="658" t="s">
        <v>220</v>
      </c>
      <c r="N248" s="658"/>
      <c r="O248" s="658"/>
      <c r="P248" s="1216" t="s">
        <v>222</v>
      </c>
      <c r="Q248" s="1216"/>
      <c r="R248" s="644"/>
      <c r="S248" s="645"/>
      <c r="T248" s="1217" t="s">
        <v>223</v>
      </c>
      <c r="U248" s="1218"/>
      <c r="V248" s="1218"/>
      <c r="W248" s="1218"/>
      <c r="X248" s="1218"/>
      <c r="Y248" s="1219"/>
      <c r="Z248" s="644"/>
      <c r="AA248" s="645"/>
      <c r="AB248" s="1220" t="s">
        <v>236</v>
      </c>
      <c r="AC248" s="1220"/>
      <c r="AD248" s="1220"/>
      <c r="AE248" s="1220"/>
      <c r="AF248" s="1220"/>
      <c r="AG248" s="1220"/>
      <c r="AH248" s="1220"/>
      <c r="AI248" s="644"/>
      <c r="AJ248" s="645"/>
      <c r="AK248" s="1220" t="s">
        <v>239</v>
      </c>
      <c r="AL248" s="1220"/>
      <c r="AM248" s="1220"/>
      <c r="AN248" s="1220"/>
      <c r="AO248" s="1220"/>
      <c r="AP248" s="1220"/>
      <c r="AQ248" s="1220"/>
      <c r="AR248" s="1220"/>
      <c r="AS248" s="1220"/>
      <c r="AT248" s="1220"/>
      <c r="AU248" s="1220"/>
      <c r="AV248" s="203"/>
      <c r="AW248" s="162" t="str">
        <f>IF(AND(K248="〇",R248="",Z248="",AI248=""),"要確認","")</f>
        <v/>
      </c>
    </row>
    <row r="249" spans="2:62" ht="22.9" customHeight="1" thickBot="1">
      <c r="C249" s="1013"/>
      <c r="D249" s="1014"/>
      <c r="E249" s="1014"/>
      <c r="F249" s="1014"/>
      <c r="G249" s="1014"/>
      <c r="H249" s="1014"/>
      <c r="I249" s="1014"/>
      <c r="J249" s="1014"/>
      <c r="K249" s="1072"/>
      <c r="L249" s="1073"/>
      <c r="M249" s="684" t="s">
        <v>221</v>
      </c>
      <c r="N249" s="684"/>
      <c r="O249" s="684"/>
      <c r="P249" s="1197"/>
      <c r="Q249" s="1198"/>
      <c r="R249" s="1198"/>
      <c r="S249" s="1198"/>
      <c r="T249" s="1198"/>
      <c r="U249" s="1198"/>
      <c r="V249" s="1198"/>
      <c r="W249" s="1198"/>
      <c r="X249" s="1198"/>
      <c r="Y249" s="1199"/>
      <c r="Z249" s="1072"/>
      <c r="AA249" s="1073"/>
      <c r="AB249" s="637" t="s">
        <v>1028</v>
      </c>
      <c r="AC249" s="638"/>
      <c r="AD249" s="638"/>
      <c r="AE249" s="638"/>
      <c r="AF249" s="638"/>
      <c r="AG249" s="638"/>
      <c r="AH249" s="639"/>
      <c r="AI249" s="1198"/>
      <c r="AJ249" s="1198"/>
      <c r="AK249" s="1198"/>
      <c r="AL249" s="1198"/>
      <c r="AM249" s="1198"/>
      <c r="AN249" s="1198"/>
      <c r="AO249" s="1198"/>
      <c r="AP249" s="1198"/>
      <c r="AQ249" s="1198"/>
      <c r="AR249" s="1198"/>
      <c r="AS249" s="1198"/>
      <c r="AT249" s="1198"/>
      <c r="AU249" s="1198"/>
      <c r="AV249" s="1200"/>
      <c r="AW249" s="159" t="str">
        <f>IF(AND(K248="〇",K249="〇"),"要確認","")</f>
        <v/>
      </c>
    </row>
    <row r="250" spans="2:62" ht="22.9" customHeight="1" thickBot="1">
      <c r="C250" s="1183" t="s">
        <v>224</v>
      </c>
      <c r="D250" s="1184"/>
      <c r="E250" s="1184"/>
      <c r="F250" s="1184"/>
      <c r="G250" s="1184"/>
      <c r="H250" s="1184"/>
      <c r="I250" s="1184"/>
      <c r="J250" s="1185"/>
      <c r="K250" s="1188"/>
      <c r="L250" s="1188"/>
      <c r="M250" s="1189"/>
      <c r="N250" s="1189"/>
      <c r="O250" s="1189"/>
      <c r="P250" s="1189"/>
      <c r="Q250" s="1189"/>
      <c r="R250" s="1189"/>
      <c r="S250" s="1189"/>
      <c r="T250" s="1189"/>
      <c r="U250" s="1189"/>
      <c r="V250" s="1189"/>
      <c r="W250" s="1189"/>
      <c r="X250" s="1189"/>
      <c r="Y250" s="1189"/>
      <c r="Z250" s="1189"/>
      <c r="AA250" s="1189"/>
      <c r="AB250" s="1189"/>
      <c r="AC250" s="1189"/>
      <c r="AD250" s="1189"/>
      <c r="AE250" s="1189"/>
      <c r="AF250" s="1190"/>
      <c r="AG250" s="1190"/>
      <c r="AH250" s="1190"/>
      <c r="AI250" s="1189"/>
      <c r="AJ250" s="1189"/>
      <c r="AK250" s="1189"/>
      <c r="AL250" s="1189"/>
      <c r="AM250" s="1189"/>
      <c r="AN250" s="1190"/>
      <c r="AO250" s="1190"/>
      <c r="AP250" s="1190"/>
      <c r="AQ250" s="1189"/>
      <c r="AR250" s="1189"/>
      <c r="AS250" s="1189"/>
      <c r="AT250" s="1189"/>
      <c r="AU250" s="1189"/>
      <c r="AV250" s="1189"/>
    </row>
    <row r="251" spans="2:62" ht="22.9" customHeight="1" thickBot="1">
      <c r="C251" s="1186"/>
      <c r="D251" s="1187"/>
      <c r="E251" s="1187"/>
      <c r="F251" s="1187"/>
      <c r="G251" s="1187"/>
      <c r="H251" s="1187"/>
      <c r="I251" s="1187"/>
      <c r="J251" s="966"/>
      <c r="K251" s="686" t="s">
        <v>229</v>
      </c>
      <c r="L251" s="687"/>
      <c r="M251" s="687"/>
      <c r="N251" s="687"/>
      <c r="O251" s="687"/>
      <c r="P251" s="687"/>
      <c r="Q251" s="687"/>
      <c r="R251" s="687"/>
      <c r="S251" s="687"/>
      <c r="T251" s="687"/>
      <c r="U251" s="687"/>
      <c r="V251" s="687"/>
      <c r="W251" s="687"/>
      <c r="X251" s="687"/>
      <c r="Y251" s="687"/>
      <c r="Z251" s="687"/>
      <c r="AA251" s="687"/>
      <c r="AB251" s="687"/>
      <c r="AC251" s="687"/>
      <c r="AD251" s="687"/>
      <c r="AE251" s="687"/>
      <c r="AF251" s="1193"/>
      <c r="AG251" s="1194"/>
      <c r="AH251" s="1195"/>
      <c r="AI251" s="688" t="s">
        <v>225</v>
      </c>
      <c r="AJ251" s="1196"/>
      <c r="AK251" s="1196"/>
      <c r="AL251" s="1196"/>
      <c r="AM251" s="686"/>
      <c r="AN251" s="1221"/>
      <c r="AO251" s="1222"/>
      <c r="AP251" s="1223"/>
      <c r="AQ251" s="688" t="s">
        <v>226</v>
      </c>
      <c r="AR251" s="1196"/>
      <c r="AS251" s="1196"/>
      <c r="AT251" s="1196"/>
      <c r="AU251" s="1196"/>
      <c r="AV251" s="1196"/>
      <c r="AW251" s="162" t="str">
        <f>IF(AND(AF251="〇",AN251="〇"),"要確認","")</f>
        <v/>
      </c>
    </row>
    <row r="252" spans="2:62" ht="22.9" customHeight="1">
      <c r="C252" s="1204" t="s">
        <v>238</v>
      </c>
      <c r="D252" s="1205"/>
      <c r="E252" s="1205"/>
      <c r="F252" s="1205"/>
      <c r="G252" s="1205"/>
      <c r="H252" s="1205"/>
      <c r="I252" s="1205"/>
      <c r="J252" s="1206"/>
      <c r="K252" s="1207"/>
      <c r="L252" s="1208"/>
      <c r="M252" s="1208"/>
      <c r="N252" s="1208"/>
      <c r="O252" s="1208"/>
      <c r="P252" s="1208"/>
      <c r="Q252" s="1208"/>
      <c r="R252" s="1208"/>
      <c r="S252" s="1208"/>
      <c r="T252" s="1208"/>
      <c r="U252" s="1208"/>
      <c r="V252" s="1208"/>
      <c r="W252" s="1208"/>
      <c r="X252" s="1208"/>
      <c r="Y252" s="1208"/>
      <c r="Z252" s="1208"/>
      <c r="AA252" s="1208"/>
      <c r="AB252" s="1208"/>
      <c r="AC252" s="1208"/>
      <c r="AD252" s="1208"/>
      <c r="AE252" s="1209"/>
      <c r="AF252" s="1210" t="s">
        <v>1145</v>
      </c>
      <c r="AG252" s="1210"/>
      <c r="AH252" s="1210"/>
      <c r="AI252" s="1211"/>
      <c r="AJ252" s="1211"/>
      <c r="AK252" s="1211"/>
      <c r="AL252" s="1211"/>
      <c r="AM252" s="1212"/>
      <c r="AN252" s="1213"/>
      <c r="AO252" s="1213"/>
      <c r="AP252" s="1213"/>
      <c r="AQ252" s="1212"/>
      <c r="AR252" s="1212"/>
      <c r="AS252" s="1212"/>
      <c r="AT252" s="1212"/>
      <c r="AU252" s="1212"/>
      <c r="AV252" s="1214"/>
    </row>
    <row r="253" spans="2:62" ht="22.9" customHeight="1">
      <c r="C253" s="1215" t="s">
        <v>1061</v>
      </c>
      <c r="D253" s="1215"/>
      <c r="E253" s="1215"/>
      <c r="F253" s="1215"/>
      <c r="G253" s="1215"/>
      <c r="H253" s="1215"/>
      <c r="I253" s="1215"/>
      <c r="J253" s="1215"/>
      <c r="K253" s="1201"/>
      <c r="L253" s="1202"/>
      <c r="M253" s="1202"/>
      <c r="N253" s="1202"/>
      <c r="O253" s="1202"/>
      <c r="P253" s="1202"/>
      <c r="Q253" s="1202"/>
      <c r="R253" s="1203" t="s">
        <v>59</v>
      </c>
      <c r="S253" s="1203"/>
      <c r="T253" s="1203"/>
      <c r="U253" s="1202"/>
      <c r="V253" s="1202"/>
      <c r="W253" s="1202"/>
      <c r="X253" s="1202"/>
      <c r="Y253" s="690" t="s">
        <v>11</v>
      </c>
      <c r="Z253" s="690"/>
      <c r="AA253" s="690"/>
      <c r="AB253" s="690" t="s">
        <v>228</v>
      </c>
      <c r="AC253" s="690"/>
      <c r="AD253" s="690"/>
      <c r="AE253" s="690"/>
      <c r="AF253" s="1201"/>
      <c r="AG253" s="1202"/>
      <c r="AH253" s="1202"/>
      <c r="AI253" s="1202"/>
      <c r="AJ253" s="1202"/>
      <c r="AK253" s="1202"/>
      <c r="AL253" s="1202"/>
      <c r="AM253" s="1203" t="s">
        <v>59</v>
      </c>
      <c r="AN253" s="1203"/>
      <c r="AO253" s="1203"/>
      <c r="AP253" s="1202"/>
      <c r="AQ253" s="1202"/>
      <c r="AR253" s="1202"/>
      <c r="AS253" s="1202"/>
      <c r="AT253" s="690" t="s">
        <v>11</v>
      </c>
      <c r="AU253" s="690"/>
      <c r="AV253" s="691"/>
    </row>
    <row r="254" spans="2:62" ht="22.9" customHeight="1" thickBot="1">
      <c r="C254" s="1215" t="s">
        <v>227</v>
      </c>
      <c r="D254" s="1215"/>
      <c r="E254" s="1215"/>
      <c r="F254" s="1215"/>
      <c r="G254" s="1215"/>
      <c r="H254" s="1215"/>
      <c r="I254" s="1215"/>
      <c r="J254" s="1215"/>
      <c r="K254" s="1201"/>
      <c r="L254" s="1202"/>
      <c r="M254" s="1202"/>
      <c r="N254" s="1202"/>
      <c r="O254" s="1202"/>
      <c r="P254" s="1202"/>
      <c r="Q254" s="1202"/>
      <c r="R254" s="1203" t="s">
        <v>59</v>
      </c>
      <c r="S254" s="1203"/>
      <c r="T254" s="1203"/>
      <c r="U254" s="1224"/>
      <c r="V254" s="1224"/>
      <c r="W254" s="1224"/>
      <c r="X254" s="1224"/>
      <c r="Y254" s="690" t="s">
        <v>11</v>
      </c>
      <c r="Z254" s="690"/>
      <c r="AA254" s="690"/>
      <c r="AB254" s="690" t="s">
        <v>228</v>
      </c>
      <c r="AC254" s="690"/>
      <c r="AD254" s="690"/>
      <c r="AE254" s="690"/>
      <c r="AF254" s="1250"/>
      <c r="AG254" s="1224"/>
      <c r="AH254" s="1224"/>
      <c r="AI254" s="1224"/>
      <c r="AJ254" s="1224"/>
      <c r="AK254" s="1224"/>
      <c r="AL254" s="1224"/>
      <c r="AM254" s="1203" t="s">
        <v>59</v>
      </c>
      <c r="AN254" s="1203"/>
      <c r="AO254" s="1251"/>
      <c r="AP254" s="1252"/>
      <c r="AQ254" s="1252"/>
      <c r="AR254" s="1224"/>
      <c r="AS254" s="1224"/>
      <c r="AT254" s="690" t="s">
        <v>11</v>
      </c>
      <c r="AU254" s="690"/>
      <c r="AV254" s="691"/>
    </row>
    <row r="255" spans="2:62" s="171" customFormat="1" ht="22.9" customHeight="1" thickBot="1">
      <c r="C255" s="979" t="s">
        <v>1169</v>
      </c>
      <c r="D255" s="980"/>
      <c r="E255" s="980"/>
      <c r="F255" s="980"/>
      <c r="G255" s="980"/>
      <c r="H255" s="980"/>
      <c r="I255" s="980"/>
      <c r="J255" s="980"/>
      <c r="K255" s="980"/>
      <c r="L255" s="980"/>
      <c r="M255" s="980"/>
      <c r="N255" s="980"/>
      <c r="O255" s="980"/>
      <c r="P255" s="980"/>
      <c r="Q255" s="980"/>
      <c r="R255" s="980"/>
      <c r="S255" s="980"/>
      <c r="T255" s="980"/>
      <c r="U255" s="980"/>
      <c r="V255" s="980"/>
      <c r="W255" s="980"/>
      <c r="X255" s="980"/>
      <c r="Y255" s="980"/>
      <c r="Z255" s="980"/>
      <c r="AA255" s="980"/>
      <c r="AB255" s="980"/>
      <c r="AC255" s="980"/>
      <c r="AD255" s="980"/>
      <c r="AE255" s="980"/>
      <c r="AF255" s="980"/>
      <c r="AG255" s="981"/>
      <c r="AH255" s="883"/>
      <c r="AI255" s="973"/>
      <c r="AJ255" s="884"/>
      <c r="AK255" s="974" t="s">
        <v>23</v>
      </c>
      <c r="AL255" s="975"/>
      <c r="AM255" s="975"/>
      <c r="AN255" s="976"/>
      <c r="AO255" s="883"/>
      <c r="AP255" s="973"/>
      <c r="AQ255" s="884"/>
      <c r="AR255" s="966" t="s">
        <v>14</v>
      </c>
      <c r="AS255" s="967"/>
      <c r="AT255" s="967"/>
      <c r="AU255" s="967"/>
      <c r="AV255" s="967"/>
      <c r="AW255" s="162" t="str">
        <f>IF(AND(AH255="〇",AO255="〇"),"要確認","")</f>
        <v/>
      </c>
      <c r="AX255" s="182"/>
      <c r="AY255" s="182"/>
      <c r="AZ255" s="182"/>
      <c r="BA255" s="182"/>
      <c r="BB255" s="182"/>
      <c r="BC255" s="182"/>
      <c r="BJ255" s="159"/>
    </row>
    <row r="256" spans="2:62" ht="15" customHeight="1">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row>
    <row r="257" spans="3:51" ht="22.5" customHeight="1">
      <c r="C257" s="1278" t="s">
        <v>144</v>
      </c>
      <c r="D257" s="1278"/>
      <c r="E257" s="1278"/>
      <c r="F257" s="1278"/>
      <c r="G257" s="1278"/>
      <c r="H257" s="1278"/>
      <c r="I257" s="1278"/>
      <c r="J257" s="1278"/>
      <c r="K257" s="1278"/>
      <c r="L257" s="1278"/>
      <c r="M257" s="1278"/>
      <c r="N257" s="1278"/>
      <c r="O257" s="1278"/>
      <c r="P257" s="1278"/>
      <c r="Q257" s="1278"/>
      <c r="R257" s="1278"/>
      <c r="S257" s="1278"/>
      <c r="T257" s="1278"/>
      <c r="U257" s="1278"/>
      <c r="V257" s="1278"/>
      <c r="W257" s="1278"/>
      <c r="X257" s="1278"/>
      <c r="Y257" s="1278"/>
      <c r="Z257" s="1278"/>
      <c r="AA257" s="1278"/>
      <c r="AB257" s="1278"/>
      <c r="AC257" s="1278"/>
      <c r="AD257" s="1278"/>
      <c r="AE257" s="1278"/>
      <c r="AF257" s="1278"/>
      <c r="AG257" s="1278"/>
      <c r="AH257" s="1278"/>
      <c r="AI257" s="1278"/>
      <c r="AJ257" s="1278"/>
      <c r="AK257" s="1278"/>
      <c r="AL257" s="1278"/>
      <c r="AM257" s="1278"/>
      <c r="AN257" s="1278"/>
      <c r="AO257" s="1278"/>
      <c r="AP257" s="1278"/>
      <c r="AQ257" s="1278"/>
      <c r="AR257" s="1278"/>
      <c r="AS257" s="1278"/>
      <c r="AT257" s="1278"/>
      <c r="AU257" s="1278"/>
      <c r="AV257" s="1278"/>
    </row>
    <row r="258" spans="3:51" ht="12.75" customHeight="1">
      <c r="C258" s="1225" t="s">
        <v>29</v>
      </c>
      <c r="D258" s="1226"/>
      <c r="E258" s="1226"/>
      <c r="F258" s="1226"/>
      <c r="G258" s="1226"/>
      <c r="H258" s="1226"/>
      <c r="I258" s="1226"/>
      <c r="J258" s="1226"/>
      <c r="K258" s="1226"/>
      <c r="L258" s="1226"/>
      <c r="M258" s="1226"/>
      <c r="N258" s="1226"/>
      <c r="O258" s="1226"/>
      <c r="P258" s="1226"/>
      <c r="Q258" s="1226"/>
      <c r="R258" s="1226"/>
      <c r="S258" s="1226"/>
      <c r="T258" s="1226"/>
      <c r="U258" s="1226"/>
      <c r="V258" s="1226"/>
      <c r="W258" s="1226"/>
      <c r="X258" s="1226"/>
      <c r="Y258" s="1226"/>
      <c r="Z258" s="1226"/>
      <c r="AA258" s="1226"/>
      <c r="AB258" s="1226"/>
      <c r="AC258" s="1226"/>
      <c r="AD258" s="1226"/>
      <c r="AE258" s="1226"/>
      <c r="AF258" s="1226"/>
      <c r="AG258" s="1226"/>
      <c r="AH258" s="1226"/>
      <c r="AI258" s="1226"/>
      <c r="AJ258" s="1226"/>
      <c r="AK258" s="1226"/>
      <c r="AL258" s="1226"/>
      <c r="AM258" s="1226"/>
      <c r="AN258" s="1226"/>
      <c r="AO258" s="1226"/>
      <c r="AP258" s="1226"/>
      <c r="AQ258" s="1226"/>
      <c r="AR258" s="1226"/>
      <c r="AS258" s="1226"/>
      <c r="AT258" s="1226"/>
      <c r="AU258" s="1226"/>
      <c r="AV258" s="1227"/>
    </row>
    <row r="259" spans="3:51" ht="50.25" customHeight="1" thickBot="1">
      <c r="C259" s="1228"/>
      <c r="D259" s="1229"/>
      <c r="E259" s="1229"/>
      <c r="F259" s="1229"/>
      <c r="G259" s="1229"/>
      <c r="H259" s="1229"/>
      <c r="I259" s="1229"/>
      <c r="J259" s="1229"/>
      <c r="K259" s="1229"/>
      <c r="L259" s="1229"/>
      <c r="M259" s="1229"/>
      <c r="N259" s="1229"/>
      <c r="O259" s="1229"/>
      <c r="P259" s="1229"/>
      <c r="Q259" s="1229"/>
      <c r="R259" s="1229"/>
      <c r="S259" s="1229"/>
      <c r="T259" s="1229"/>
      <c r="U259" s="1229"/>
      <c r="V259" s="1229"/>
      <c r="W259" s="1229"/>
      <c r="X259" s="1229"/>
      <c r="Y259" s="1229"/>
      <c r="Z259" s="1229"/>
      <c r="AA259" s="1229"/>
      <c r="AB259" s="1229"/>
      <c r="AC259" s="1229"/>
      <c r="AD259" s="1229"/>
      <c r="AE259" s="1229"/>
      <c r="AF259" s="1229"/>
      <c r="AG259" s="1229"/>
      <c r="AH259" s="1229"/>
      <c r="AI259" s="1229"/>
      <c r="AJ259" s="1229"/>
      <c r="AK259" s="1229"/>
      <c r="AL259" s="1229"/>
      <c r="AM259" s="1229"/>
      <c r="AN259" s="1229"/>
      <c r="AO259" s="1229"/>
      <c r="AP259" s="1229"/>
      <c r="AQ259" s="1229"/>
      <c r="AR259" s="1229"/>
      <c r="AS259" s="1229"/>
      <c r="AT259" s="1229"/>
      <c r="AU259" s="1229"/>
      <c r="AV259" s="1230"/>
      <c r="AW259" s="162" t="str">
        <f>IF(AY261&gt;1,"要確認","")</f>
        <v/>
      </c>
    </row>
    <row r="260" spans="3:51" ht="21.75" customHeight="1">
      <c r="C260" s="1231"/>
      <c r="D260" s="1232"/>
      <c r="E260" s="1235" t="s">
        <v>4</v>
      </c>
      <c r="F260" s="1236"/>
      <c r="G260" s="1236"/>
      <c r="H260" s="1236"/>
      <c r="I260" s="1236"/>
      <c r="J260" s="1236"/>
      <c r="K260" s="1236"/>
      <c r="L260" s="1236"/>
      <c r="M260" s="1236"/>
      <c r="N260" s="1236"/>
      <c r="O260" s="1236"/>
      <c r="P260" s="1236"/>
      <c r="Q260" s="1236"/>
      <c r="R260" s="1236"/>
      <c r="S260" s="1237"/>
      <c r="T260" s="1244" t="s">
        <v>5</v>
      </c>
      <c r="U260" s="1245"/>
      <c r="V260" s="1245"/>
      <c r="W260" s="1245"/>
      <c r="X260" s="1245"/>
      <c r="Y260" s="1245"/>
      <c r="Z260" s="1245"/>
      <c r="AA260" s="1245"/>
      <c r="AB260" s="1245"/>
      <c r="AC260" s="1245"/>
      <c r="AD260" s="1245"/>
      <c r="AE260" s="1245"/>
      <c r="AF260" s="1245"/>
      <c r="AG260" s="1245"/>
      <c r="AH260" s="1245"/>
      <c r="AI260" s="1245"/>
      <c r="AJ260" s="1245"/>
      <c r="AK260" s="1245"/>
      <c r="AL260" s="1245"/>
      <c r="AM260" s="1245"/>
      <c r="AN260" s="1245"/>
      <c r="AO260" s="1245"/>
      <c r="AP260" s="1245"/>
      <c r="AQ260" s="1245"/>
      <c r="AR260" s="1245"/>
      <c r="AS260" s="1245"/>
      <c r="AT260" s="1245"/>
      <c r="AU260" s="1245"/>
      <c r="AV260" s="1246"/>
    </row>
    <row r="261" spans="3:51" ht="31.5" customHeight="1">
      <c r="C261" s="1233"/>
      <c r="D261" s="1234"/>
      <c r="E261" s="1238"/>
      <c r="F261" s="1239"/>
      <c r="G261" s="1239"/>
      <c r="H261" s="1239"/>
      <c r="I261" s="1239"/>
      <c r="J261" s="1239"/>
      <c r="K261" s="1239"/>
      <c r="L261" s="1239"/>
      <c r="M261" s="1239"/>
      <c r="N261" s="1239"/>
      <c r="O261" s="1239"/>
      <c r="P261" s="1239"/>
      <c r="Q261" s="1239"/>
      <c r="R261" s="1239"/>
      <c r="S261" s="1240"/>
      <c r="T261" s="1247" t="s">
        <v>6</v>
      </c>
      <c r="U261" s="1248"/>
      <c r="V261" s="1248"/>
      <c r="W261" s="1248"/>
      <c r="X261" s="1248"/>
      <c r="Y261" s="1248"/>
      <c r="Z261" s="1248"/>
      <c r="AA261" s="1248"/>
      <c r="AB261" s="1248"/>
      <c r="AC261" s="1248"/>
      <c r="AD261" s="1248"/>
      <c r="AE261" s="1248"/>
      <c r="AF261" s="1248"/>
      <c r="AG261" s="1248"/>
      <c r="AH261" s="1248"/>
      <c r="AI261" s="1248"/>
      <c r="AJ261" s="1248"/>
      <c r="AK261" s="1248"/>
      <c r="AL261" s="1248"/>
      <c r="AM261" s="1248"/>
      <c r="AN261" s="1248"/>
      <c r="AO261" s="1248"/>
      <c r="AP261" s="1248"/>
      <c r="AQ261" s="1248"/>
      <c r="AR261" s="1248"/>
      <c r="AS261" s="1248"/>
      <c r="AT261" s="1248"/>
      <c r="AU261" s="1248"/>
      <c r="AV261" s="1249"/>
      <c r="AY261" s="161">
        <f>COUNTIFS(C260:D272,"○")</f>
        <v>0</v>
      </c>
    </row>
    <row r="262" spans="3:51" ht="45" customHeight="1">
      <c r="C262" s="1233"/>
      <c r="D262" s="1234"/>
      <c r="E262" s="1238"/>
      <c r="F262" s="1239"/>
      <c r="G262" s="1239"/>
      <c r="H262" s="1239"/>
      <c r="I262" s="1239"/>
      <c r="J262" s="1239"/>
      <c r="K262" s="1239"/>
      <c r="L262" s="1239"/>
      <c r="M262" s="1239"/>
      <c r="N262" s="1239"/>
      <c r="O262" s="1239"/>
      <c r="P262" s="1239"/>
      <c r="Q262" s="1239"/>
      <c r="R262" s="1239"/>
      <c r="S262" s="1240"/>
      <c r="T262" s="1247" t="s">
        <v>7</v>
      </c>
      <c r="U262" s="1248"/>
      <c r="V262" s="1248"/>
      <c r="W262" s="1248"/>
      <c r="X262" s="1248"/>
      <c r="Y262" s="1248"/>
      <c r="Z262" s="1248"/>
      <c r="AA262" s="1248"/>
      <c r="AB262" s="1248"/>
      <c r="AC262" s="1248"/>
      <c r="AD262" s="1248"/>
      <c r="AE262" s="1248"/>
      <c r="AF262" s="1248"/>
      <c r="AG262" s="1248"/>
      <c r="AH262" s="1248"/>
      <c r="AI262" s="1248"/>
      <c r="AJ262" s="1248"/>
      <c r="AK262" s="1248"/>
      <c r="AL262" s="1248"/>
      <c r="AM262" s="1248"/>
      <c r="AN262" s="1248"/>
      <c r="AO262" s="1248"/>
      <c r="AP262" s="1248"/>
      <c r="AQ262" s="1248"/>
      <c r="AR262" s="1248"/>
      <c r="AS262" s="1248"/>
      <c r="AT262" s="1248"/>
      <c r="AU262" s="1248"/>
      <c r="AV262" s="1249"/>
    </row>
    <row r="263" spans="3:51" ht="36.75" customHeight="1">
      <c r="C263" s="1233"/>
      <c r="D263" s="1234"/>
      <c r="E263" s="1241"/>
      <c r="F263" s="1242"/>
      <c r="G263" s="1242"/>
      <c r="H263" s="1242"/>
      <c r="I263" s="1242"/>
      <c r="J263" s="1242"/>
      <c r="K263" s="1242"/>
      <c r="L263" s="1242"/>
      <c r="M263" s="1242"/>
      <c r="N263" s="1242"/>
      <c r="O263" s="1242"/>
      <c r="P263" s="1242"/>
      <c r="Q263" s="1242"/>
      <c r="R263" s="1242"/>
      <c r="S263" s="1243"/>
      <c r="T263" s="1247" t="s">
        <v>21</v>
      </c>
      <c r="U263" s="1248"/>
      <c r="V263" s="1248"/>
      <c r="W263" s="1248"/>
      <c r="X263" s="1248"/>
      <c r="Y263" s="1248"/>
      <c r="Z263" s="1248"/>
      <c r="AA263" s="1248"/>
      <c r="AB263" s="1248"/>
      <c r="AC263" s="1248"/>
      <c r="AD263" s="1248"/>
      <c r="AE263" s="1248"/>
      <c r="AF263" s="1248"/>
      <c r="AG263" s="1248"/>
      <c r="AH263" s="1248"/>
      <c r="AI263" s="1248"/>
      <c r="AJ263" s="1248"/>
      <c r="AK263" s="1248"/>
      <c r="AL263" s="1248"/>
      <c r="AM263" s="1248"/>
      <c r="AN263" s="1248"/>
      <c r="AO263" s="1248"/>
      <c r="AP263" s="1248"/>
      <c r="AQ263" s="1248"/>
      <c r="AR263" s="1248"/>
      <c r="AS263" s="1248"/>
      <c r="AT263" s="1248"/>
      <c r="AU263" s="1248"/>
      <c r="AV263" s="1249"/>
    </row>
    <row r="264" spans="3:51" ht="15.75" customHeight="1">
      <c r="C264" s="1233"/>
      <c r="D264" s="1234"/>
      <c r="E264" s="1274" t="s">
        <v>34</v>
      </c>
      <c r="F264" s="1275"/>
      <c r="G264" s="1275"/>
      <c r="H264" s="1275"/>
      <c r="I264" s="1275"/>
      <c r="J264" s="1275"/>
      <c r="K264" s="1275"/>
      <c r="L264" s="1275"/>
      <c r="M264" s="1275"/>
      <c r="N264" s="1275"/>
      <c r="O264" s="1275"/>
      <c r="P264" s="1275"/>
      <c r="Q264" s="1275"/>
      <c r="R264" s="1275"/>
      <c r="S264" s="1275"/>
      <c r="T264" s="1276" t="s">
        <v>17</v>
      </c>
      <c r="U264" s="1276"/>
      <c r="V264" s="1276"/>
      <c r="W264" s="1276"/>
      <c r="X264" s="1276"/>
      <c r="Y264" s="1276"/>
      <c r="Z264" s="1276"/>
      <c r="AA264" s="1276"/>
      <c r="AB264" s="1276"/>
      <c r="AC264" s="1276"/>
      <c r="AD264" s="1276"/>
      <c r="AE264" s="1276"/>
      <c r="AF264" s="1276"/>
      <c r="AG264" s="1276"/>
      <c r="AH264" s="1276"/>
      <c r="AI264" s="1276"/>
      <c r="AJ264" s="1276"/>
      <c r="AK264" s="1276"/>
      <c r="AL264" s="1276"/>
      <c r="AM264" s="1276"/>
      <c r="AN264" s="1276"/>
      <c r="AO264" s="1276"/>
      <c r="AP264" s="1276"/>
      <c r="AQ264" s="1276"/>
      <c r="AR264" s="1276"/>
      <c r="AS264" s="1276"/>
      <c r="AT264" s="1276"/>
      <c r="AU264" s="1276"/>
      <c r="AV264" s="1276"/>
    </row>
    <row r="265" spans="3:51" ht="15.75" customHeight="1">
      <c r="C265" s="1233"/>
      <c r="D265" s="1234"/>
      <c r="E265" s="1274"/>
      <c r="F265" s="1275"/>
      <c r="G265" s="1275"/>
      <c r="H265" s="1275"/>
      <c r="I265" s="1275"/>
      <c r="J265" s="1275"/>
      <c r="K265" s="1275"/>
      <c r="L265" s="1275"/>
      <c r="M265" s="1275"/>
      <c r="N265" s="1275"/>
      <c r="O265" s="1275"/>
      <c r="P265" s="1275"/>
      <c r="Q265" s="1275"/>
      <c r="R265" s="1275"/>
      <c r="S265" s="1275"/>
      <c r="T265" s="1276" t="s">
        <v>18</v>
      </c>
      <c r="U265" s="1276"/>
      <c r="V265" s="1276"/>
      <c r="W265" s="1276"/>
      <c r="X265" s="1276"/>
      <c r="Y265" s="1276"/>
      <c r="Z265" s="1276"/>
      <c r="AA265" s="1276"/>
      <c r="AB265" s="1276"/>
      <c r="AC265" s="1276"/>
      <c r="AD265" s="1276"/>
      <c r="AE265" s="1276"/>
      <c r="AF265" s="1276"/>
      <c r="AG265" s="1276"/>
      <c r="AH265" s="1276"/>
      <c r="AI265" s="1276"/>
      <c r="AJ265" s="1276"/>
      <c r="AK265" s="1276"/>
      <c r="AL265" s="1276"/>
      <c r="AM265" s="1276"/>
      <c r="AN265" s="1276"/>
      <c r="AO265" s="1276"/>
      <c r="AP265" s="1276"/>
      <c r="AQ265" s="1276"/>
      <c r="AR265" s="1276"/>
      <c r="AS265" s="1276"/>
      <c r="AT265" s="1276"/>
      <c r="AU265" s="1276"/>
      <c r="AV265" s="1276"/>
    </row>
    <row r="266" spans="3:51" ht="15.75" customHeight="1">
      <c r="C266" s="1233"/>
      <c r="D266" s="1234"/>
      <c r="E266" s="1274"/>
      <c r="F266" s="1275"/>
      <c r="G266" s="1275"/>
      <c r="H266" s="1275"/>
      <c r="I266" s="1275"/>
      <c r="J266" s="1275"/>
      <c r="K266" s="1275"/>
      <c r="L266" s="1275"/>
      <c r="M266" s="1275"/>
      <c r="N266" s="1275"/>
      <c r="O266" s="1275"/>
      <c r="P266" s="1275"/>
      <c r="Q266" s="1275"/>
      <c r="R266" s="1275"/>
      <c r="S266" s="1275"/>
      <c r="T266" s="1277" t="s">
        <v>19</v>
      </c>
      <c r="U266" s="1277"/>
      <c r="V266" s="1277"/>
      <c r="W266" s="1277"/>
      <c r="X266" s="1277"/>
      <c r="Y266" s="1277"/>
      <c r="Z266" s="1277"/>
      <c r="AA266" s="1277"/>
      <c r="AB266" s="1277"/>
      <c r="AC266" s="1277"/>
      <c r="AD266" s="1277"/>
      <c r="AE266" s="1277"/>
      <c r="AF266" s="1277"/>
      <c r="AG266" s="1277"/>
      <c r="AH266" s="1277"/>
      <c r="AI266" s="1277"/>
      <c r="AJ266" s="1277"/>
      <c r="AK266" s="1277"/>
      <c r="AL266" s="1277"/>
      <c r="AM266" s="1277"/>
      <c r="AN266" s="1277"/>
      <c r="AO266" s="1277"/>
      <c r="AP266" s="1277"/>
      <c r="AQ266" s="1277"/>
      <c r="AR266" s="1277"/>
      <c r="AS266" s="1277"/>
      <c r="AT266" s="1277"/>
      <c r="AU266" s="1277"/>
      <c r="AV266" s="1277"/>
    </row>
    <row r="267" spans="3:51" ht="15.75" customHeight="1">
      <c r="C267" s="1233"/>
      <c r="D267" s="1234"/>
      <c r="E267" s="1274"/>
      <c r="F267" s="1275"/>
      <c r="G267" s="1275"/>
      <c r="H267" s="1275"/>
      <c r="I267" s="1275"/>
      <c r="J267" s="1275"/>
      <c r="K267" s="1275"/>
      <c r="L267" s="1275"/>
      <c r="M267" s="1275"/>
      <c r="N267" s="1275"/>
      <c r="O267" s="1275"/>
      <c r="P267" s="1275"/>
      <c r="Q267" s="1275"/>
      <c r="R267" s="1275"/>
      <c r="S267" s="1275"/>
      <c r="T267" s="1276" t="s">
        <v>30</v>
      </c>
      <c r="U267" s="1276"/>
      <c r="V267" s="1276"/>
      <c r="W267" s="1276"/>
      <c r="X267" s="1276"/>
      <c r="Y267" s="1276"/>
      <c r="Z267" s="1276"/>
      <c r="AA267" s="1276"/>
      <c r="AB267" s="1276"/>
      <c r="AC267" s="1276"/>
      <c r="AD267" s="1276"/>
      <c r="AE267" s="1276"/>
      <c r="AF267" s="1276"/>
      <c r="AG267" s="1276"/>
      <c r="AH267" s="1276"/>
      <c r="AI267" s="1276"/>
      <c r="AJ267" s="1276"/>
      <c r="AK267" s="1276"/>
      <c r="AL267" s="1276"/>
      <c r="AM267" s="1276"/>
      <c r="AN267" s="1276"/>
      <c r="AO267" s="1276"/>
      <c r="AP267" s="1276"/>
      <c r="AQ267" s="1276"/>
      <c r="AR267" s="1276"/>
      <c r="AS267" s="1276"/>
      <c r="AT267" s="1276"/>
      <c r="AU267" s="1276"/>
      <c r="AV267" s="1276"/>
    </row>
    <row r="268" spans="3:51" ht="27" customHeight="1">
      <c r="C268" s="1233"/>
      <c r="D268" s="1234"/>
      <c r="E268" s="1274"/>
      <c r="F268" s="1275"/>
      <c r="G268" s="1275"/>
      <c r="H268" s="1275"/>
      <c r="I268" s="1275"/>
      <c r="J268" s="1275"/>
      <c r="K268" s="1275"/>
      <c r="L268" s="1275"/>
      <c r="M268" s="1275"/>
      <c r="N268" s="1275"/>
      <c r="O268" s="1275"/>
      <c r="P268" s="1275"/>
      <c r="Q268" s="1275"/>
      <c r="R268" s="1275"/>
      <c r="S268" s="1275"/>
      <c r="T268" s="1277" t="s">
        <v>20</v>
      </c>
      <c r="U268" s="1277"/>
      <c r="V268" s="1277"/>
      <c r="W268" s="1277"/>
      <c r="X268" s="1277"/>
      <c r="Y268" s="1277"/>
      <c r="Z268" s="1277"/>
      <c r="AA268" s="1277"/>
      <c r="AB268" s="1277"/>
      <c r="AC268" s="1277"/>
      <c r="AD268" s="1277"/>
      <c r="AE268" s="1277"/>
      <c r="AF268" s="1277"/>
      <c r="AG268" s="1277"/>
      <c r="AH268" s="1277"/>
      <c r="AI268" s="1277"/>
      <c r="AJ268" s="1277"/>
      <c r="AK268" s="1277"/>
      <c r="AL268" s="1277"/>
      <c r="AM268" s="1277"/>
      <c r="AN268" s="1277"/>
      <c r="AO268" s="1277"/>
      <c r="AP268" s="1277"/>
      <c r="AQ268" s="1277"/>
      <c r="AR268" s="1277"/>
      <c r="AS268" s="1277"/>
      <c r="AT268" s="1277"/>
      <c r="AU268" s="1277"/>
      <c r="AV268" s="1277"/>
    </row>
    <row r="269" spans="3:51" ht="34.5" customHeight="1">
      <c r="C269" s="1233"/>
      <c r="D269" s="1234"/>
      <c r="E269" s="1274"/>
      <c r="F269" s="1275"/>
      <c r="G269" s="1275"/>
      <c r="H269" s="1275"/>
      <c r="I269" s="1275"/>
      <c r="J269" s="1275"/>
      <c r="K269" s="1275"/>
      <c r="L269" s="1275"/>
      <c r="M269" s="1275"/>
      <c r="N269" s="1275"/>
      <c r="O269" s="1275"/>
      <c r="P269" s="1275"/>
      <c r="Q269" s="1275"/>
      <c r="R269" s="1275"/>
      <c r="S269" s="1275"/>
      <c r="T269" s="1277" t="s">
        <v>31</v>
      </c>
      <c r="U269" s="1277"/>
      <c r="V269" s="1277"/>
      <c r="W269" s="1277"/>
      <c r="X269" s="1277"/>
      <c r="Y269" s="1277"/>
      <c r="Z269" s="1277"/>
      <c r="AA269" s="1277"/>
      <c r="AB269" s="1277"/>
      <c r="AC269" s="1277"/>
      <c r="AD269" s="1277"/>
      <c r="AE269" s="1277"/>
      <c r="AF269" s="1277"/>
      <c r="AG269" s="1277"/>
      <c r="AH269" s="1277"/>
      <c r="AI269" s="1277"/>
      <c r="AJ269" s="1277"/>
      <c r="AK269" s="1277"/>
      <c r="AL269" s="1277"/>
      <c r="AM269" s="1277"/>
      <c r="AN269" s="1277"/>
      <c r="AO269" s="1277"/>
      <c r="AP269" s="1277"/>
      <c r="AQ269" s="1277"/>
      <c r="AR269" s="1277"/>
      <c r="AS269" s="1277"/>
      <c r="AT269" s="1277"/>
      <c r="AU269" s="1277"/>
      <c r="AV269" s="1277"/>
    </row>
    <row r="270" spans="3:51" ht="36.75" customHeight="1">
      <c r="C270" s="1233"/>
      <c r="D270" s="1234"/>
      <c r="E270" s="1274"/>
      <c r="F270" s="1275"/>
      <c r="G270" s="1275"/>
      <c r="H270" s="1275"/>
      <c r="I270" s="1275"/>
      <c r="J270" s="1275"/>
      <c r="K270" s="1275"/>
      <c r="L270" s="1275"/>
      <c r="M270" s="1275"/>
      <c r="N270" s="1275"/>
      <c r="O270" s="1275"/>
      <c r="P270" s="1275"/>
      <c r="Q270" s="1275"/>
      <c r="R270" s="1275"/>
      <c r="S270" s="1275"/>
      <c r="T270" s="1276" t="s">
        <v>10</v>
      </c>
      <c r="U270" s="1276"/>
      <c r="V270" s="1276"/>
      <c r="W270" s="1276"/>
      <c r="X270" s="1276"/>
      <c r="Y270" s="1276"/>
      <c r="Z270" s="1276"/>
      <c r="AA270" s="1276"/>
      <c r="AB270" s="1276"/>
      <c r="AC270" s="1276"/>
      <c r="AD270" s="1276"/>
      <c r="AE270" s="1276"/>
      <c r="AF270" s="1276"/>
      <c r="AG270" s="1276"/>
      <c r="AH270" s="1276"/>
      <c r="AI270" s="1276"/>
      <c r="AJ270" s="1276"/>
      <c r="AK270" s="1276"/>
      <c r="AL270" s="1276"/>
      <c r="AM270" s="1276"/>
      <c r="AN270" s="1276"/>
      <c r="AO270" s="1276"/>
      <c r="AP270" s="1276"/>
      <c r="AQ270" s="1276"/>
      <c r="AR270" s="1276"/>
      <c r="AS270" s="1276"/>
      <c r="AT270" s="1276"/>
      <c r="AU270" s="1276"/>
      <c r="AV270" s="1276"/>
    </row>
    <row r="271" spans="3:51" ht="19.5" customHeight="1">
      <c r="C271" s="1254"/>
      <c r="D271" s="1255"/>
      <c r="E271" s="650" t="s">
        <v>67</v>
      </c>
      <c r="F271" s="1256"/>
      <c r="G271" s="1256"/>
      <c r="H271" s="1256"/>
      <c r="I271" s="1256"/>
      <c r="J271" s="1256"/>
      <c r="K271" s="1256"/>
      <c r="L271" s="1256"/>
      <c r="M271" s="1256"/>
      <c r="N271" s="1256"/>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row>
    <row r="272" spans="3:51" ht="19.5" customHeight="1" thickBot="1">
      <c r="C272" s="1257"/>
      <c r="D272" s="1258"/>
      <c r="E272" s="650" t="s">
        <v>1174</v>
      </c>
      <c r="F272" s="1256"/>
      <c r="G272" s="1256"/>
      <c r="H272" s="1256"/>
      <c r="I272" s="1256"/>
      <c r="J272" s="1256"/>
      <c r="K272" s="1256"/>
      <c r="L272" s="1256"/>
      <c r="M272" s="1256"/>
      <c r="N272" s="1256"/>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row>
  </sheetData>
  <sheetProtection algorithmName="SHA-512" hashValue="U0Y+uQrvg0sMll/0q1Q2tV/zZV5Nmmhe2G1OleZYpFHGEoKbcdZmslwXPJvw5RwdjZTiQFpw4zlyCDwpfidPWQ==" saltValue="HrbIOR2F4IUDUgg4OEffGg==" spinCount="100000" sheet="1" formatCells="0" selectLockedCells="1"/>
  <mergeCells count="720">
    <mergeCell ref="AW49:AW50"/>
    <mergeCell ref="AW81:AW82"/>
    <mergeCell ref="C271:D271"/>
    <mergeCell ref="E271:AV271"/>
    <mergeCell ref="C272:D272"/>
    <mergeCell ref="E272:AV272"/>
    <mergeCell ref="C34:I34"/>
    <mergeCell ref="J34:AS34"/>
    <mergeCell ref="AT34:AV34"/>
    <mergeCell ref="C86:AV86"/>
    <mergeCell ref="C87:D87"/>
    <mergeCell ref="E87:AP87"/>
    <mergeCell ref="C264:D270"/>
    <mergeCell ref="E264:S270"/>
    <mergeCell ref="T264:AV264"/>
    <mergeCell ref="T265:AV265"/>
    <mergeCell ref="T266:AV266"/>
    <mergeCell ref="T267:AV267"/>
    <mergeCell ref="T268:AV268"/>
    <mergeCell ref="T269:AV269"/>
    <mergeCell ref="T270:AV270"/>
    <mergeCell ref="AR255:AV255"/>
    <mergeCell ref="C257:AV257"/>
    <mergeCell ref="C254:J254"/>
    <mergeCell ref="K254:Q254"/>
    <mergeCell ref="R254:T254"/>
    <mergeCell ref="U254:X254"/>
    <mergeCell ref="Y254:AA254"/>
    <mergeCell ref="AB254:AE254"/>
    <mergeCell ref="C258:AV259"/>
    <mergeCell ref="C260:D263"/>
    <mergeCell ref="E260:S263"/>
    <mergeCell ref="T260:AV260"/>
    <mergeCell ref="T261:AV261"/>
    <mergeCell ref="T262:AV262"/>
    <mergeCell ref="T263:AV263"/>
    <mergeCell ref="AF254:AL254"/>
    <mergeCell ref="AM254:AO254"/>
    <mergeCell ref="AP254:AS254"/>
    <mergeCell ref="AT254:AV254"/>
    <mergeCell ref="AH255:AJ255"/>
    <mergeCell ref="AK255:AN255"/>
    <mergeCell ref="AO255:AQ255"/>
    <mergeCell ref="C255:AG255"/>
    <mergeCell ref="C252:J252"/>
    <mergeCell ref="K252:AE252"/>
    <mergeCell ref="AF252:AL252"/>
    <mergeCell ref="AM252:AV252"/>
    <mergeCell ref="C253:J253"/>
    <mergeCell ref="K253:Q253"/>
    <mergeCell ref="R253:T253"/>
    <mergeCell ref="U253:X253"/>
    <mergeCell ref="Y253:AA253"/>
    <mergeCell ref="AB253:AE253"/>
    <mergeCell ref="AF253:AL253"/>
    <mergeCell ref="AM253:AO253"/>
    <mergeCell ref="AP253:AS253"/>
    <mergeCell ref="AT253:AV253"/>
    <mergeCell ref="AT245:AV245"/>
    <mergeCell ref="C248:J249"/>
    <mergeCell ref="K248:L248"/>
    <mergeCell ref="M248:O248"/>
    <mergeCell ref="P248:Q248"/>
    <mergeCell ref="R248:S248"/>
    <mergeCell ref="T248:Y248"/>
    <mergeCell ref="C250:J251"/>
    <mergeCell ref="K250:AV250"/>
    <mergeCell ref="K251:AE251"/>
    <mergeCell ref="AF251:AH251"/>
    <mergeCell ref="AI251:AM251"/>
    <mergeCell ref="AN251:AP251"/>
    <mergeCell ref="AQ251:AV251"/>
    <mergeCell ref="Z248:AA248"/>
    <mergeCell ref="AB248:AH248"/>
    <mergeCell ref="AI248:AJ248"/>
    <mergeCell ref="AK248:AU248"/>
    <mergeCell ref="K249:L249"/>
    <mergeCell ref="M249:O249"/>
    <mergeCell ref="P249:Y249"/>
    <mergeCell ref="Z249:AA249"/>
    <mergeCell ref="AB249:AH249"/>
    <mergeCell ref="AI249:AV249"/>
    <mergeCell ref="C245:J245"/>
    <mergeCell ref="K245:Q245"/>
    <mergeCell ref="R245:T245"/>
    <mergeCell ref="U245:X245"/>
    <mergeCell ref="Y245:AA245"/>
    <mergeCell ref="AB245:AE245"/>
    <mergeCell ref="AF245:AL245"/>
    <mergeCell ref="AM245:AO245"/>
    <mergeCell ref="AP245:AS245"/>
    <mergeCell ref="C243:J243"/>
    <mergeCell ref="K243:AE243"/>
    <mergeCell ref="AF243:AL243"/>
    <mergeCell ref="AM243:AV243"/>
    <mergeCell ref="C244:J244"/>
    <mergeCell ref="K244:Q244"/>
    <mergeCell ref="R244:T244"/>
    <mergeCell ref="U244:X244"/>
    <mergeCell ref="Y244:AA244"/>
    <mergeCell ref="AB244:AE244"/>
    <mergeCell ref="AF244:AL244"/>
    <mergeCell ref="AM244:AO244"/>
    <mergeCell ref="AP244:AS244"/>
    <mergeCell ref="AT244:AV244"/>
    <mergeCell ref="C239:J240"/>
    <mergeCell ref="K239:L239"/>
    <mergeCell ref="M239:O239"/>
    <mergeCell ref="P239:Q239"/>
    <mergeCell ref="R239:S239"/>
    <mergeCell ref="AI240:AV240"/>
    <mergeCell ref="C241:J242"/>
    <mergeCell ref="K241:AV241"/>
    <mergeCell ref="K242:AE242"/>
    <mergeCell ref="AF242:AH242"/>
    <mergeCell ref="AI242:AM242"/>
    <mergeCell ref="AN242:AP242"/>
    <mergeCell ref="AQ242:AV242"/>
    <mergeCell ref="T239:Y239"/>
    <mergeCell ref="Z239:AA239"/>
    <mergeCell ref="AB239:AH239"/>
    <mergeCell ref="AI239:AJ239"/>
    <mergeCell ref="AK239:AU239"/>
    <mergeCell ref="K240:L240"/>
    <mergeCell ref="M240:O240"/>
    <mergeCell ref="P240:Y240"/>
    <mergeCell ref="Z240:AA240"/>
    <mergeCell ref="AB240:AH240"/>
    <mergeCell ref="K237:Q237"/>
    <mergeCell ref="R237:T237"/>
    <mergeCell ref="U237:X237"/>
    <mergeCell ref="Y237:AA237"/>
    <mergeCell ref="AB237:AE237"/>
    <mergeCell ref="AF237:AL237"/>
    <mergeCell ref="AM237:AO237"/>
    <mergeCell ref="AP237:AS237"/>
    <mergeCell ref="C235:J235"/>
    <mergeCell ref="K235:AE235"/>
    <mergeCell ref="AF235:AL235"/>
    <mergeCell ref="AM235:AV235"/>
    <mergeCell ref="C236:J236"/>
    <mergeCell ref="K236:Q236"/>
    <mergeCell ref="R236:T236"/>
    <mergeCell ref="U236:X236"/>
    <mergeCell ref="Y236:AA236"/>
    <mergeCell ref="AB236:AE236"/>
    <mergeCell ref="AF236:AL236"/>
    <mergeCell ref="AM236:AO236"/>
    <mergeCell ref="AP236:AS236"/>
    <mergeCell ref="AT236:AV236"/>
    <mergeCell ref="AT237:AV237"/>
    <mergeCell ref="C237:J237"/>
    <mergeCell ref="C233:J234"/>
    <mergeCell ref="K233:AV233"/>
    <mergeCell ref="K234:AE234"/>
    <mergeCell ref="AF234:AH234"/>
    <mergeCell ref="AI234:AM234"/>
    <mergeCell ref="AN234:AP234"/>
    <mergeCell ref="AQ234:AV234"/>
    <mergeCell ref="AK231:AU231"/>
    <mergeCell ref="K232:L232"/>
    <mergeCell ref="M232:O232"/>
    <mergeCell ref="P232:Y232"/>
    <mergeCell ref="Z232:AA232"/>
    <mergeCell ref="AB232:AH232"/>
    <mergeCell ref="AI232:AV232"/>
    <mergeCell ref="C230:AV230"/>
    <mergeCell ref="C231:J232"/>
    <mergeCell ref="K231:L231"/>
    <mergeCell ref="M231:O231"/>
    <mergeCell ref="P231:Q231"/>
    <mergeCell ref="R231:S231"/>
    <mergeCell ref="T231:Y231"/>
    <mergeCell ref="Z231:AA231"/>
    <mergeCell ref="AB231:AH231"/>
    <mergeCell ref="AI231:AJ231"/>
    <mergeCell ref="H226:AM226"/>
    <mergeCell ref="AN226:AV226"/>
    <mergeCell ref="C227:G227"/>
    <mergeCell ref="H227:AM227"/>
    <mergeCell ref="AN227:AV227"/>
    <mergeCell ref="C229:V229"/>
    <mergeCell ref="H223:AM223"/>
    <mergeCell ref="AN223:AV223"/>
    <mergeCell ref="H224:AM224"/>
    <mergeCell ref="AN224:AV224"/>
    <mergeCell ref="H225:AM225"/>
    <mergeCell ref="AN225:AV225"/>
    <mergeCell ref="C223:G223"/>
    <mergeCell ref="C224:G224"/>
    <mergeCell ref="C225:G225"/>
    <mergeCell ref="C226:G226"/>
    <mergeCell ref="AR219:AV219"/>
    <mergeCell ref="C220:AV220"/>
    <mergeCell ref="C221:G221"/>
    <mergeCell ref="H221:AM221"/>
    <mergeCell ref="AN221:AV221"/>
    <mergeCell ref="C222:G222"/>
    <mergeCell ref="H222:AM222"/>
    <mergeCell ref="AN222:AV222"/>
    <mergeCell ref="AH219:AJ219"/>
    <mergeCell ref="AK219:AN219"/>
    <mergeCell ref="AO219:AQ219"/>
    <mergeCell ref="C219:AG219"/>
    <mergeCell ref="E218:J218"/>
    <mergeCell ref="K218:S218"/>
    <mergeCell ref="T218:U218"/>
    <mergeCell ref="V218:AA218"/>
    <mergeCell ref="AB218:AF218"/>
    <mergeCell ref="AG218:AV218"/>
    <mergeCell ref="E217:J217"/>
    <mergeCell ref="K217:S217"/>
    <mergeCell ref="T217:U217"/>
    <mergeCell ref="V217:AA217"/>
    <mergeCell ref="AB217:AF217"/>
    <mergeCell ref="AG217:AV217"/>
    <mergeCell ref="E216:J216"/>
    <mergeCell ref="K216:S216"/>
    <mergeCell ref="T216:U216"/>
    <mergeCell ref="V216:AA216"/>
    <mergeCell ref="AB216:AF216"/>
    <mergeCell ref="AG216:AV216"/>
    <mergeCell ref="E215:J215"/>
    <mergeCell ref="K215:S215"/>
    <mergeCell ref="T215:U215"/>
    <mergeCell ref="V215:AA215"/>
    <mergeCell ref="AB215:AF215"/>
    <mergeCell ref="AG215:AV215"/>
    <mergeCell ref="E214:J214"/>
    <mergeCell ref="K214:S214"/>
    <mergeCell ref="T214:U214"/>
    <mergeCell ref="V214:AA214"/>
    <mergeCell ref="AB214:AF214"/>
    <mergeCell ref="AG214:AV214"/>
    <mergeCell ref="E213:J213"/>
    <mergeCell ref="K213:S213"/>
    <mergeCell ref="T213:U213"/>
    <mergeCell ref="V213:AA213"/>
    <mergeCell ref="AB213:AF213"/>
    <mergeCell ref="AG213:AV213"/>
    <mergeCell ref="AB210:AF210"/>
    <mergeCell ref="AG210:AV210"/>
    <mergeCell ref="E209:J209"/>
    <mergeCell ref="K209:S209"/>
    <mergeCell ref="T209:U209"/>
    <mergeCell ref="V209:AA209"/>
    <mergeCell ref="AB209:AF209"/>
    <mergeCell ref="AG209:AV209"/>
    <mergeCell ref="E212:J212"/>
    <mergeCell ref="K212:S212"/>
    <mergeCell ref="T212:U212"/>
    <mergeCell ref="V212:AA212"/>
    <mergeCell ref="AB212:AF212"/>
    <mergeCell ref="AG212:AV212"/>
    <mergeCell ref="E211:J211"/>
    <mergeCell ref="K211:S211"/>
    <mergeCell ref="T211:U211"/>
    <mergeCell ref="V211:AA211"/>
    <mergeCell ref="AB211:AF211"/>
    <mergeCell ref="AG211:AV211"/>
    <mergeCell ref="C204:AV204"/>
    <mergeCell ref="C205:D218"/>
    <mergeCell ref="E205:J206"/>
    <mergeCell ref="K205:S206"/>
    <mergeCell ref="T205:U206"/>
    <mergeCell ref="V205:AA206"/>
    <mergeCell ref="AB205:AF206"/>
    <mergeCell ref="AG205:AV206"/>
    <mergeCell ref="E207:J207"/>
    <mergeCell ref="K207:S207"/>
    <mergeCell ref="T207:U207"/>
    <mergeCell ref="V207:AA207"/>
    <mergeCell ref="AB207:AF207"/>
    <mergeCell ref="AG207:AV207"/>
    <mergeCell ref="E208:J208"/>
    <mergeCell ref="K208:S208"/>
    <mergeCell ref="T208:U208"/>
    <mergeCell ref="V208:AA208"/>
    <mergeCell ref="AB208:AF208"/>
    <mergeCell ref="AG208:AV208"/>
    <mergeCell ref="E210:J210"/>
    <mergeCell ref="K210:S210"/>
    <mergeCell ref="T210:U210"/>
    <mergeCell ref="V210:AA210"/>
    <mergeCell ref="C199:F201"/>
    <mergeCell ref="G199:AL199"/>
    <mergeCell ref="AM199:AN199"/>
    <mergeCell ref="AO199:AQ199"/>
    <mergeCell ref="AR199:AS199"/>
    <mergeCell ref="AT199:AV199"/>
    <mergeCell ref="G200:AV201"/>
    <mergeCell ref="C197:G197"/>
    <mergeCell ref="H197:K197"/>
    <mergeCell ref="L197:AQ197"/>
    <mergeCell ref="AR197:AV197"/>
    <mergeCell ref="C198:G198"/>
    <mergeCell ref="H198:K198"/>
    <mergeCell ref="L198:AQ198"/>
    <mergeCell ref="AR198:AV198"/>
    <mergeCell ref="C195:G195"/>
    <mergeCell ref="H195:K195"/>
    <mergeCell ref="L195:AQ195"/>
    <mergeCell ref="AR195:AV195"/>
    <mergeCell ref="C196:G196"/>
    <mergeCell ref="H196:K196"/>
    <mergeCell ref="L196:AQ196"/>
    <mergeCell ref="AR196:AV196"/>
    <mergeCell ref="C193:G193"/>
    <mergeCell ref="H193:K193"/>
    <mergeCell ref="L193:AQ193"/>
    <mergeCell ref="AR193:AV193"/>
    <mergeCell ref="C194:G194"/>
    <mergeCell ref="H194:K194"/>
    <mergeCell ref="L194:AQ194"/>
    <mergeCell ref="AR194:AV194"/>
    <mergeCell ref="C191:G191"/>
    <mergeCell ref="H191:K191"/>
    <mergeCell ref="L191:AQ191"/>
    <mergeCell ref="AR191:AV191"/>
    <mergeCell ref="C192:G192"/>
    <mergeCell ref="H192:K192"/>
    <mergeCell ref="L192:AQ192"/>
    <mergeCell ref="AR192:AV192"/>
    <mergeCell ref="AL187:AV187"/>
    <mergeCell ref="J188:K188"/>
    <mergeCell ref="L188:P188"/>
    <mergeCell ref="Q188:AV188"/>
    <mergeCell ref="C189:I190"/>
    <mergeCell ref="J189:AV190"/>
    <mergeCell ref="C187:I188"/>
    <mergeCell ref="J187:K187"/>
    <mergeCell ref="L187:P187"/>
    <mergeCell ref="Q187:T187"/>
    <mergeCell ref="U187:AG187"/>
    <mergeCell ref="AH187:AK187"/>
    <mergeCell ref="AR184:AV186"/>
    <mergeCell ref="AW184:AW186"/>
    <mergeCell ref="C185:I186"/>
    <mergeCell ref="J185:K186"/>
    <mergeCell ref="L185:Q186"/>
    <mergeCell ref="R185:S186"/>
    <mergeCell ref="T185:Z186"/>
    <mergeCell ref="AE184:AF186"/>
    <mergeCell ref="AG184:AH186"/>
    <mergeCell ref="AI184:AJ186"/>
    <mergeCell ref="AK184:AL186"/>
    <mergeCell ref="AM184:AN186"/>
    <mergeCell ref="AO184:AQ186"/>
    <mergeCell ref="C184:I184"/>
    <mergeCell ref="J184:K184"/>
    <mergeCell ref="L184:Q184"/>
    <mergeCell ref="R184:S184"/>
    <mergeCell ref="T184:Z184"/>
    <mergeCell ref="AA184:AD186"/>
    <mergeCell ref="AR180:AV180"/>
    <mergeCell ref="C181:T181"/>
    <mergeCell ref="C183:I183"/>
    <mergeCell ref="J183:Z183"/>
    <mergeCell ref="AA183:AN183"/>
    <mergeCell ref="AO183:AQ183"/>
    <mergeCell ref="AR183:AV183"/>
    <mergeCell ref="AH180:AJ180"/>
    <mergeCell ref="AK180:AN180"/>
    <mergeCell ref="AO180:AQ180"/>
    <mergeCell ref="C180:AG180"/>
    <mergeCell ref="C179:F179"/>
    <mergeCell ref="G179:M179"/>
    <mergeCell ref="N179:R179"/>
    <mergeCell ref="S179:AD179"/>
    <mergeCell ref="AE179:AO179"/>
    <mergeCell ref="AP179:AV179"/>
    <mergeCell ref="C178:F178"/>
    <mergeCell ref="G178:M178"/>
    <mergeCell ref="N178:R178"/>
    <mergeCell ref="S178:AD178"/>
    <mergeCell ref="AE178:AO178"/>
    <mergeCell ref="AP178:AV178"/>
    <mergeCell ref="C177:F177"/>
    <mergeCell ref="G177:M177"/>
    <mergeCell ref="N177:R177"/>
    <mergeCell ref="S177:AD177"/>
    <mergeCell ref="AE177:AO177"/>
    <mergeCell ref="AP177:AV177"/>
    <mergeCell ref="C176:F176"/>
    <mergeCell ref="G176:M176"/>
    <mergeCell ref="N176:R176"/>
    <mergeCell ref="S176:AD176"/>
    <mergeCell ref="AE176:AO176"/>
    <mergeCell ref="AP176:AV176"/>
    <mergeCell ref="C175:F175"/>
    <mergeCell ref="G175:M175"/>
    <mergeCell ref="N175:R175"/>
    <mergeCell ref="S175:AD175"/>
    <mergeCell ref="AE175:AO175"/>
    <mergeCell ref="AP175:AV175"/>
    <mergeCell ref="C174:F174"/>
    <mergeCell ref="G174:M174"/>
    <mergeCell ref="N174:R174"/>
    <mergeCell ref="S174:AD174"/>
    <mergeCell ref="AE174:AO174"/>
    <mergeCell ref="AP174:AV174"/>
    <mergeCell ref="C173:F173"/>
    <mergeCell ref="G173:M173"/>
    <mergeCell ref="N173:R173"/>
    <mergeCell ref="S173:AD173"/>
    <mergeCell ref="AE173:AO173"/>
    <mergeCell ref="AP173:AV173"/>
    <mergeCell ref="C172:F172"/>
    <mergeCell ref="G172:M172"/>
    <mergeCell ref="N172:R172"/>
    <mergeCell ref="S172:AD172"/>
    <mergeCell ref="AE172:AO172"/>
    <mergeCell ref="AP172:AV172"/>
    <mergeCell ref="AP170:AV170"/>
    <mergeCell ref="C171:F171"/>
    <mergeCell ref="G171:M171"/>
    <mergeCell ref="N171:R171"/>
    <mergeCell ref="S171:AD171"/>
    <mergeCell ref="AE171:AO171"/>
    <mergeCell ref="AP171:AV171"/>
    <mergeCell ref="C166:AV168"/>
    <mergeCell ref="AW166:AW167"/>
    <mergeCell ref="C169:I169"/>
    <mergeCell ref="J169:O169"/>
    <mergeCell ref="P169:AV169"/>
    <mergeCell ref="C170:F170"/>
    <mergeCell ref="G170:M170"/>
    <mergeCell ref="N170:R170"/>
    <mergeCell ref="S170:AD170"/>
    <mergeCell ref="AE170:AO170"/>
    <mergeCell ref="C148:AV148"/>
    <mergeCell ref="C149:AV151"/>
    <mergeCell ref="C154:AV154"/>
    <mergeCell ref="C155:AV157"/>
    <mergeCell ref="AX155:AZ155"/>
    <mergeCell ref="C158:AV165"/>
    <mergeCell ref="AW158:AW159"/>
    <mergeCell ref="AW160:AW162"/>
    <mergeCell ref="M147:V147"/>
    <mergeCell ref="W147:X147"/>
    <mergeCell ref="Y147:AH147"/>
    <mergeCell ref="AI147:AJ147"/>
    <mergeCell ref="AK147:AM147"/>
    <mergeCell ref="AN147:AU147"/>
    <mergeCell ref="C144:AV144"/>
    <mergeCell ref="C145:AV145"/>
    <mergeCell ref="C146:J147"/>
    <mergeCell ref="K146:L146"/>
    <mergeCell ref="M146:V146"/>
    <mergeCell ref="W146:X146"/>
    <mergeCell ref="Y146:AH146"/>
    <mergeCell ref="AI146:AJ146"/>
    <mergeCell ref="AK146:AV146"/>
    <mergeCell ref="K147:L147"/>
    <mergeCell ref="K142:L142"/>
    <mergeCell ref="M142:V142"/>
    <mergeCell ref="W142:X142"/>
    <mergeCell ref="Y142:AC142"/>
    <mergeCell ref="AD142:AU142"/>
    <mergeCell ref="C143:AV143"/>
    <mergeCell ref="C137:AV137"/>
    <mergeCell ref="C138:AV139"/>
    <mergeCell ref="C140:AV140"/>
    <mergeCell ref="C141:J142"/>
    <mergeCell ref="K141:L141"/>
    <mergeCell ref="M141:V141"/>
    <mergeCell ref="W141:X141"/>
    <mergeCell ref="Y141:AH141"/>
    <mergeCell ref="AI141:AJ141"/>
    <mergeCell ref="AK141:AV141"/>
    <mergeCell ref="C135:AV136"/>
    <mergeCell ref="U130:AD130"/>
    <mergeCell ref="AE130:AV130"/>
    <mergeCell ref="K131:T131"/>
    <mergeCell ref="U131:AD131"/>
    <mergeCell ref="AE131:AV131"/>
    <mergeCell ref="C133:Y133"/>
    <mergeCell ref="C119:AV119"/>
    <mergeCell ref="C120:AV124"/>
    <mergeCell ref="C125:D128"/>
    <mergeCell ref="E125:AV125"/>
    <mergeCell ref="E126:AV128"/>
    <mergeCell ref="C129:J131"/>
    <mergeCell ref="K129:T129"/>
    <mergeCell ref="U129:AD129"/>
    <mergeCell ref="AE129:AV129"/>
    <mergeCell ref="K130:T130"/>
    <mergeCell ref="C134:Y134"/>
    <mergeCell ref="AK117:AV117"/>
    <mergeCell ref="K118:L118"/>
    <mergeCell ref="M118:R118"/>
    <mergeCell ref="S118:T118"/>
    <mergeCell ref="U118:Z118"/>
    <mergeCell ref="AA118:AU118"/>
    <mergeCell ref="C115:AV115"/>
    <mergeCell ref="C116:AV116"/>
    <mergeCell ref="C117:J118"/>
    <mergeCell ref="K117:L117"/>
    <mergeCell ref="M117:R117"/>
    <mergeCell ref="S117:T117"/>
    <mergeCell ref="U117:Z117"/>
    <mergeCell ref="AA117:AB117"/>
    <mergeCell ref="AC117:AH117"/>
    <mergeCell ref="AI117:AJ117"/>
    <mergeCell ref="C95:D103"/>
    <mergeCell ref="E95:AK103"/>
    <mergeCell ref="AL95:AV103"/>
    <mergeCell ref="C104:AK104"/>
    <mergeCell ref="AL104:AV104"/>
    <mergeCell ref="C105:D113"/>
    <mergeCell ref="E105:AK113"/>
    <mergeCell ref="AL105:AV113"/>
    <mergeCell ref="C92:V92"/>
    <mergeCell ref="C93:AV93"/>
    <mergeCell ref="AX93:BA93"/>
    <mergeCell ref="C94:AK94"/>
    <mergeCell ref="AL94:AV94"/>
    <mergeCell ref="AQ87:AV89"/>
    <mergeCell ref="C88:D88"/>
    <mergeCell ref="E88:AP88"/>
    <mergeCell ref="C78:AV78"/>
    <mergeCell ref="C79:AV85"/>
    <mergeCell ref="AL75:AM75"/>
    <mergeCell ref="AN75:AV75"/>
    <mergeCell ref="K76:L76"/>
    <mergeCell ref="M76:O76"/>
    <mergeCell ref="P76:AU76"/>
    <mergeCell ref="K75:L75"/>
    <mergeCell ref="M75:S75"/>
    <mergeCell ref="T75:U75"/>
    <mergeCell ref="V75:AB75"/>
    <mergeCell ref="AC75:AD75"/>
    <mergeCell ref="AE75:AK75"/>
    <mergeCell ref="C89:D89"/>
    <mergeCell ref="E89:AP89"/>
    <mergeCell ref="C74:J76"/>
    <mergeCell ref="K74:L74"/>
    <mergeCell ref="M74:S74"/>
    <mergeCell ref="T74:U74"/>
    <mergeCell ref="V74:AB74"/>
    <mergeCell ref="AC74:AD74"/>
    <mergeCell ref="AE74:AK74"/>
    <mergeCell ref="AL74:AM74"/>
    <mergeCell ref="AN74:AV74"/>
    <mergeCell ref="C70:AV70"/>
    <mergeCell ref="C71:AV72"/>
    <mergeCell ref="C60:AQ60"/>
    <mergeCell ref="AR60:AV60"/>
    <mergeCell ref="AW60:AW61"/>
    <mergeCell ref="C61:AV62"/>
    <mergeCell ref="C63:AV67"/>
    <mergeCell ref="C68:AV68"/>
    <mergeCell ref="C73:AV73"/>
    <mergeCell ref="C58:AV58"/>
    <mergeCell ref="C59:AV59"/>
    <mergeCell ref="C38:I38"/>
    <mergeCell ref="J38:P38"/>
    <mergeCell ref="AA38:AJ38"/>
    <mergeCell ref="C39:V39"/>
    <mergeCell ref="C40:AV40"/>
    <mergeCell ref="C41:AV47"/>
    <mergeCell ref="C69:E69"/>
    <mergeCell ref="F69:X69"/>
    <mergeCell ref="Y69:AA69"/>
    <mergeCell ref="AB69:AV69"/>
    <mergeCell ref="C31:I33"/>
    <mergeCell ref="J31:R31"/>
    <mergeCell ref="S31:Y31"/>
    <mergeCell ref="Z31:AA31"/>
    <mergeCell ref="AD31:AL31"/>
    <mergeCell ref="C48:AV48"/>
    <mergeCell ref="C49:AV54"/>
    <mergeCell ref="C56:R56"/>
    <mergeCell ref="C57:AV57"/>
    <mergeCell ref="AH36:AL36"/>
    <mergeCell ref="AM36:AN37"/>
    <mergeCell ref="AO36:AV37"/>
    <mergeCell ref="C37:X37"/>
    <mergeCell ref="Y37:Z37"/>
    <mergeCell ref="AA37:AE37"/>
    <mergeCell ref="AF37:AG37"/>
    <mergeCell ref="AH37:AL37"/>
    <mergeCell ref="C35:AV35"/>
    <mergeCell ref="C36:D36"/>
    <mergeCell ref="E36:I36"/>
    <mergeCell ref="J36:K36"/>
    <mergeCell ref="L36:Q36"/>
    <mergeCell ref="R36:S36"/>
    <mergeCell ref="T36:X36"/>
    <mergeCell ref="Y36:Z36"/>
    <mergeCell ref="AA36:AE36"/>
    <mergeCell ref="AF36:AG36"/>
    <mergeCell ref="AM31:AS31"/>
    <mergeCell ref="AT31:AU31"/>
    <mergeCell ref="J32:R32"/>
    <mergeCell ref="S32:Y32"/>
    <mergeCell ref="Z32:AA32"/>
    <mergeCell ref="AD32:AL32"/>
    <mergeCell ref="AM32:AS32"/>
    <mergeCell ref="AT32:AU32"/>
    <mergeCell ref="J33:R33"/>
    <mergeCell ref="S33:Y33"/>
    <mergeCell ref="Z33:AA33"/>
    <mergeCell ref="AD33:AV33"/>
    <mergeCell ref="AT28:AV28"/>
    <mergeCell ref="C29:I29"/>
    <mergeCell ref="O29:R29"/>
    <mergeCell ref="S29:U29"/>
    <mergeCell ref="C30:I30"/>
    <mergeCell ref="J30:N30"/>
    <mergeCell ref="O30:R30"/>
    <mergeCell ref="S30:U30"/>
    <mergeCell ref="V30:AA30"/>
    <mergeCell ref="AB30:AE30"/>
    <mergeCell ref="AF30:AV30"/>
    <mergeCell ref="C28:I28"/>
    <mergeCell ref="J28:N28"/>
    <mergeCell ref="O28:R28"/>
    <mergeCell ref="S28:U28"/>
    <mergeCell ref="V28:AA28"/>
    <mergeCell ref="AB28:AE28"/>
    <mergeCell ref="AF28:AH28"/>
    <mergeCell ref="AI28:AO28"/>
    <mergeCell ref="AP28:AS28"/>
    <mergeCell ref="J26:Z26"/>
    <mergeCell ref="AA24:AF26"/>
    <mergeCell ref="AG24:AV26"/>
    <mergeCell ref="C24:I26"/>
    <mergeCell ref="J24:N24"/>
    <mergeCell ref="O24:R24"/>
    <mergeCell ref="T24:U24"/>
    <mergeCell ref="W24:X24"/>
    <mergeCell ref="AK27:AV27"/>
    <mergeCell ref="C27:I27"/>
    <mergeCell ref="J27:K27"/>
    <mergeCell ref="L27:V27"/>
    <mergeCell ref="W27:X27"/>
    <mergeCell ref="Y27:AH27"/>
    <mergeCell ref="AI27:AJ27"/>
    <mergeCell ref="AA23:AD23"/>
    <mergeCell ref="AE23:AV23"/>
    <mergeCell ref="N20:Z20"/>
    <mergeCell ref="AA20:AD20"/>
    <mergeCell ref="AE20:AV20"/>
    <mergeCell ref="J25:N25"/>
    <mergeCell ref="O25:R25"/>
    <mergeCell ref="T25:U25"/>
    <mergeCell ref="W25:X25"/>
    <mergeCell ref="J12:AV12"/>
    <mergeCell ref="C13:I13"/>
    <mergeCell ref="J13:AV13"/>
    <mergeCell ref="C21:I23"/>
    <mergeCell ref="J21:M21"/>
    <mergeCell ref="N21:Z21"/>
    <mergeCell ref="AA21:AD21"/>
    <mergeCell ref="AE21:AV21"/>
    <mergeCell ref="J22:M22"/>
    <mergeCell ref="N22:Z22"/>
    <mergeCell ref="J17:O17"/>
    <mergeCell ref="P17:AV17"/>
    <mergeCell ref="C18:I20"/>
    <mergeCell ref="J18:M19"/>
    <mergeCell ref="N18:O18"/>
    <mergeCell ref="P18:AV18"/>
    <mergeCell ref="N19:O19"/>
    <mergeCell ref="P19:T19"/>
    <mergeCell ref="U19:AV19"/>
    <mergeCell ref="J20:M20"/>
    <mergeCell ref="AA22:AH22"/>
    <mergeCell ref="AI22:AV22"/>
    <mergeCell ref="J23:M23"/>
    <mergeCell ref="N23:Z23"/>
    <mergeCell ref="AF5:AH5"/>
    <mergeCell ref="AI5:AV5"/>
    <mergeCell ref="AW13:AW14"/>
    <mergeCell ref="C14:I17"/>
    <mergeCell ref="J14:M15"/>
    <mergeCell ref="N14:O14"/>
    <mergeCell ref="P14:Z14"/>
    <mergeCell ref="AA14:AD14"/>
    <mergeCell ref="C8:L8"/>
    <mergeCell ref="C9:I9"/>
    <mergeCell ref="J9:AV9"/>
    <mergeCell ref="C10:I10"/>
    <mergeCell ref="J10:AV10"/>
    <mergeCell ref="C11:I11"/>
    <mergeCell ref="J11:AV11"/>
    <mergeCell ref="AE14:AV14"/>
    <mergeCell ref="N15:O15"/>
    <mergeCell ref="P15:T15"/>
    <mergeCell ref="U15:AV15"/>
    <mergeCell ref="J16:M16"/>
    <mergeCell ref="N16:Z16"/>
    <mergeCell ref="AA16:AD16"/>
    <mergeCell ref="AE16:AV16"/>
    <mergeCell ref="C12:I12"/>
    <mergeCell ref="AW26:AX26"/>
    <mergeCell ref="C2:AV2"/>
    <mergeCell ref="D3:O3"/>
    <mergeCell ref="P3:Q3"/>
    <mergeCell ref="AA3:AD3"/>
    <mergeCell ref="AE3:AH3"/>
    <mergeCell ref="AI3:AL3"/>
    <mergeCell ref="AM3:AN3"/>
    <mergeCell ref="AO3:AP3"/>
    <mergeCell ref="AQ3:AR3"/>
    <mergeCell ref="AS3:AT3"/>
    <mergeCell ref="C6:AV6"/>
    <mergeCell ref="C7:L7"/>
    <mergeCell ref="M7:O7"/>
    <mergeCell ref="P7:AA7"/>
    <mergeCell ref="AB7:AE7"/>
    <mergeCell ref="AF7:AH7"/>
    <mergeCell ref="AI7:AV7"/>
    <mergeCell ref="AU3:AV3"/>
    <mergeCell ref="C4:AV4"/>
    <mergeCell ref="C5:L5"/>
    <mergeCell ref="M5:O5"/>
    <mergeCell ref="P5:AA5"/>
    <mergeCell ref="AB5:AE5"/>
  </mergeCells>
  <phoneticPr fontId="1"/>
  <dataValidations count="44">
    <dataValidation type="textLength" errorStyle="warning" operator="lessThanOrEqual" allowBlank="1" showInputMessage="1" showErrorMessage="1" error="文字数が制限を超えています！" sqref="C138:AV139 C149:AV151" xr:uid="{467B07E7-1204-41FA-AC48-DF19265D012F}">
      <formula1>450</formula1>
    </dataValidation>
    <dataValidation type="textLength" errorStyle="warning" operator="lessThanOrEqual" allowBlank="1" showInputMessage="1" showErrorMessage="1" error="文字数が制限を超えています！" sqref="E126:AV128" xr:uid="{17A68730-340E-4BE5-9600-B4B408CF15C7}">
      <formula1>280</formula1>
    </dataValidation>
    <dataValidation type="textLength" errorStyle="warning" operator="lessThanOrEqual" allowBlank="1" showInputMessage="1" showErrorMessage="1" error="文字数が制限を超えています！" sqref="C120:AV124 C144:AV144" xr:uid="{EC9CBE9B-FF14-45B0-9E49-1F2052054129}">
      <formula1>400</formula1>
    </dataValidation>
    <dataValidation type="textLength" errorStyle="warning" operator="lessThanOrEqual" allowBlank="1" showInputMessage="1" showErrorMessage="1" error="文字数が制限を超えています！" sqref="C90:AV90" xr:uid="{ED61B3A6-6EDF-4AEA-A261-AF83A3F561C2}">
      <formula1>250</formula1>
    </dataValidation>
    <dataValidation type="textLength" errorStyle="warning" operator="lessThanOrEqual" allowBlank="1" showInputMessage="1" showErrorMessage="1" error="文字数が制限を超えています！" sqref="C79:AV85" xr:uid="{55EE0D1F-84AC-436E-9B6A-77DC82AE5548}">
      <formula1>600</formula1>
    </dataValidation>
    <dataValidation type="textLength" errorStyle="warning" operator="lessThanOrEqual" allowBlank="1" showInputMessage="1" showErrorMessage="1" error="文字数が制限を超えています！" sqref="C71:AV72" xr:uid="{A29F9198-A9A6-4BEE-B70D-A1C478BC49F5}">
      <formula1>180</formula1>
    </dataValidation>
    <dataValidation type="textLength" errorStyle="warning" operator="lessThanOrEqual" allowBlank="1" showInputMessage="1" showErrorMessage="1" error="文字数が制限を超えています！" sqref="C63:AV67" xr:uid="{1C65301D-15F9-42C0-8F1E-B77B2FA92116}">
      <formula1>300</formula1>
    </dataValidation>
    <dataValidation type="textLength" errorStyle="warning" operator="lessThanOrEqual" allowBlank="1" showInputMessage="1" showErrorMessage="1" error="文字数が制限を超えています！" sqref="C49:AV54" xr:uid="{CBBB6B24-4349-4FC7-ACA7-113B0AC37C66}">
      <formula1>500</formula1>
    </dataValidation>
    <dataValidation type="textLength" errorStyle="warning" operator="lessThanOrEqual" allowBlank="1" showInputMessage="1" showErrorMessage="1" error="文字数が制限を超えています！" sqref="C41:AV47" xr:uid="{0D2B0465-977B-49CB-A44E-C2A02AAF37EF}">
      <formula1>800</formula1>
    </dataValidation>
    <dataValidation type="list" allowBlank="1" showInputMessage="1" showErrorMessage="1" sqref="C58:AV58" xr:uid="{EEE42560-8565-4140-BF32-C673EE23336E}">
      <formula1>$BJ$57:$BJ$58</formula1>
    </dataValidation>
    <dataValidation type="textLength" allowBlank="1" showInputMessage="1" showErrorMessage="1" sqref="C78" xr:uid="{736BDAC3-C79A-44B6-B802-BF1E4D5989A0}">
      <formula1>0</formula1>
      <formula2>220</formula2>
    </dataValidation>
    <dataValidation type="list" allowBlank="1" showInputMessage="1" showErrorMessage="1" sqref="AP171:AV179" xr:uid="{784C552B-17ED-4AB3-8AA5-95E3859012EB}">
      <formula1>"実績有,新規（内諾済）,新規（今後調整）"</formula1>
    </dataValidation>
    <dataValidation imeMode="off" allowBlank="1" showInputMessage="1" showErrorMessage="1" sqref="AE16:AV16 N16:Z16 U187:AG187 N22:Z23 AE23:AV23 J189 AE14:AV14 P17:AV17 N20:Z20 AE20:AV20" xr:uid="{45E60D58-60C6-4068-95EF-C4E92B650C0C}"/>
    <dataValidation type="textLength" imeMode="off" operator="equal" allowBlank="1" showInputMessage="1" showErrorMessage="1" errorTitle="郵便番号" error="「xxx-xxxx」の形式で入力願います" promptTitle="郵便番号" prompt="「xxx-xxxx」の形式で入力願います" sqref="P18:AV18"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184:Z184 L184:Q184 J10:AV10" xr:uid="{5B2F061D-860B-42BD-A9E4-8EBA9F0CD767}">
      <formula1>J10=ASC(J10)</formula1>
    </dataValidation>
    <dataValidation type="list" allowBlank="1" showInputMessage="1" showErrorMessage="1" sqref="T207:U218" xr:uid="{6830DB5B-FC1C-4A7A-98A6-335EC4BBC95B}">
      <formula1>"10代,20代,30代,40代,50代,60代,70代,80代,90代"</formula1>
    </dataValidation>
    <dataValidation type="list" allowBlank="1" showInputMessage="1" sqref="L188:P188 P19:T19 P15:T15" xr:uid="{55CC89A9-657F-4548-B2CF-33ED9BDB8736}">
      <formula1>$BA$15:$BA$61</formula1>
    </dataValidation>
    <dataValidation type="textLength" operator="lessThanOrEqual" allowBlank="1" showInputMessage="1" showErrorMessage="1" sqref="M129:AV131" xr:uid="{2B924165-4B27-438C-9268-1042312245F1}">
      <formula1>300</formula1>
    </dataValidation>
    <dataValidation type="textLength" operator="lessThanOrEqual" allowBlank="1" showInputMessage="1" showErrorMessage="1" sqref="AC117:AH117 U118 AV118 M118 AK117 C116 M117:R117 U117:Z117" xr:uid="{CEE8A21B-2A2F-4C52-B945-58D301630419}">
      <formula1>620</formula1>
    </dataValidation>
    <dataValidation type="textLength" errorStyle="warning" operator="lessThanOrEqual" allowBlank="1" showInputMessage="1" showErrorMessage="1" error="文字数が制限を超えています！" sqref="AL105:AV113 AL95:AV103" xr:uid="{81828FAC-EB46-4997-B7A4-385EBC8BC7F0}">
      <formula1>420</formula1>
    </dataValidation>
    <dataValidation type="textLength" errorStyle="warning" operator="lessThanOrEqual" allowBlank="1" showInputMessage="1" showErrorMessage="1" error="文字数が制限を超えています！" sqref="E105:AK113 E95:AK103" xr:uid="{2C027AB9-307E-4247-9DC8-C6540F398B4F}">
      <formula1>1300</formula1>
    </dataValidation>
    <dataValidation type="textLength" errorStyle="warning" operator="lessThanOrEqual" allowBlank="1" showInputMessage="1" showErrorMessage="1" error="文字数が制限を超えています！" sqref="C158:AV165" xr:uid="{3C822BC2-471B-4113-8A08-818D561FAA5E}">
      <formula1>650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4:AM75 T74:U75 K74:L75 AC74:AD75 K76" xr:uid="{1EAA167A-FCF4-4B01-9EC9-180C5EA40D15}">
      <formula1>"○,◎"</formula1>
    </dataValidation>
    <dataValidation type="list" allowBlank="1" showInputMessage="1" showErrorMessage="1" sqref="AR184 AB208:AB218 AC212:AF218 V208:V218 W212:AA218 V207:AF207"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199:AS199 AM199:AN199 AF234:AH234 R248:S248 K239:L240 AN242:AP242 W146:X147 AA117:AB117 AH180:AJ180 AO180:AQ180 AH255:AJ255 AH219:AJ219 AO219:AQ219 AI117:AJ117 AI146:AI147 K146:K147 AI231:AJ231 Z231:AA232 R231:S231 K231:L232 AI248:AJ248 Z248:AA249 AN234:AP234 S117:T118 AN251:AP251 AO255:AQ255 K117:L118 R239:S239 K248:L249 AO134:AP134 W141:X142 K141:K142 AI141 AF242:AH242 AI239:AJ239 Z239:AA240 AF251:AH251" xr:uid="{DEA41C8F-DF44-45C9-93FE-DB98B80BA775}">
      <formula1>"〇"</formula1>
    </dataValidation>
    <dataValidation type="list" allowBlank="1" showInputMessage="1" showErrorMessage="1" sqref="W27:X27 J36 C69:E69 AG134:AH134 Y69:AA69 AI27:AJ27 AT34 J27:K27 AF36:AF37 R36 C36 Y36:Y37 C260:D272 AM36 AR192:AV198" xr:uid="{DD76EFD0-8601-438B-B190-E016B7E7E924}">
      <formula1>"○"</formula1>
    </dataValidation>
    <dataValidation type="list" allowBlank="1" showInputMessage="1" sqref="J9:AV9" xr:uid="{015EC9F9-E2D8-4229-A5C6-8DAC6E29C805}">
      <formula1>$BB$9:$BB$17</formula1>
    </dataValidation>
    <dataValidation type="list" allowBlank="1" showInputMessage="1" showErrorMessage="1" sqref="AQ87" xr:uid="{C579B918-A321-4EC5-AEF7-9030505FFEF3}">
      <formula1>"①に該当,②に該当,③に該当,該当なし"</formula1>
    </dataValidation>
    <dataValidation type="list" operator="lessThanOrEqual" allowBlank="1" showInputMessage="1" showErrorMessage="1" sqref="K117:L117 S117:T117 AA117:AB117 AI117:AJ117" xr:uid="{28B4B94F-EEBF-49B0-927E-1063CA83A65F}">
      <formula1>"〇"</formula1>
    </dataValidation>
    <dataValidation type="textLength" operator="equal" allowBlank="1" showInputMessage="1" showErrorMessage="1" sqref="C192:G198 AA184:AD186" xr:uid="{CEFBB1ED-923B-4B7E-B14E-F0B93490E525}">
      <formula1>4</formula1>
    </dataValidation>
    <dataValidation type="textLength" errorStyle="warning" operator="lessThanOrEqual" allowBlank="1" showInputMessage="1" showErrorMessage="1" error="文字数が制限を超えています！" sqref="AG24" xr:uid="{6D444D24-9C98-4F7C-890A-9BB455D63D0C}">
      <formula1>100</formula1>
    </dataValidation>
    <dataValidation type="textLength" errorStyle="warning" operator="lessThanOrEqual" allowBlank="1" showInputMessage="1" showErrorMessage="1" error="文字数が制限を超えています！" sqref="C60:AQ60"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textLength" operator="equal" allowBlank="1" showInputMessage="1" showErrorMessage="1" error="西暦で入力してください。" sqref="O24:R25" xr:uid="{4E14E67A-B359-4561-8EF3-4E7DF2AAFE9D}">
      <formula1>4</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184:AH186 H192:K198" xr:uid="{252CA506-36E2-49DA-A0C4-4D3EB0D67304}">
      <formula1>1</formula1>
      <formula2>12</formula2>
    </dataValidation>
    <dataValidation type="whole" allowBlank="1" showInputMessage="1" showErrorMessage="1" sqref="AK184:AL186" xr:uid="{31178573-9248-49DE-ABA0-84024EFD99B4}">
      <formula1>1</formula1>
      <formula2>31</formula2>
    </dataValidation>
    <dataValidation type="whole" allowBlank="1" showInputMessage="1" showErrorMessage="1" sqref="AM235:AV235 AM243:AV243" xr:uid="{1B6EFAAA-B740-461E-A6F1-F80CC8379843}">
      <formula1>0</formula1>
      <formula2>100000000000000</formula2>
    </dataValidation>
    <dataValidation type="whole" allowBlank="1" showInputMessage="1" showErrorMessage="1" sqref="AM252:AV252" xr:uid="{6451C59F-4246-4445-8B35-9D8C84C53659}">
      <formula1>0</formula1>
      <formula2>10000000000000000</formula2>
    </dataValidation>
    <dataValidation imeMode="off" operator="equal" allowBlank="1" promptTitle="郵便番号" sqref="AL187:AV187" xr:uid="{31244503-90B5-4DEC-B319-A65BBABFF29C}"/>
    <dataValidation type="textLength" imeMode="off" operator="equal" allowBlank="1" showInputMessage="1" showErrorMessage="1" errorTitle="郵便番号" error="「xxx-xxxx」の形式で入力願います" promptTitle="郵便番号" prompt="「xxx-xxxx」の形式で入力願います" sqref="L187:P187 P14:Z14" xr:uid="{CABF1BDE-328E-406C-9071-F5A3BC6510B9}">
      <formula1>8</formula1>
    </dataValidation>
  </dataValidations>
  <pageMargins left="0.70866141732283472" right="0.70866141732283472" top="0.74803149606299213" bottom="0.59055118110236227" header="0.31496062992125984" footer="0.31496062992125984"/>
  <pageSetup paperSize="9" scale="88" fitToHeight="0" orientation="portrait" r:id="rId1"/>
  <headerFooter>
    <oddHeader>&amp;R&amp;F</oddHeader>
    <oddFooter>&amp;C&amp;P/&amp;N</oddFooter>
  </headerFooter>
  <rowBreaks count="12" manualBreakCount="12">
    <brk id="33" max="47" man="1"/>
    <brk id="54" max="47" man="1"/>
    <brk id="77" max="47" man="1"/>
    <brk id="91" max="47" man="1"/>
    <brk id="103" max="47" man="1"/>
    <brk id="114" max="47" man="1"/>
    <brk id="131" max="47" man="1"/>
    <brk id="144" max="47" man="1"/>
    <brk id="165" max="47" man="1"/>
    <brk id="180" max="47" man="1"/>
    <brk id="219" max="47" man="1"/>
    <brk id="246" max="4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pageSetUpPr fitToPage="1"/>
  </sheetPr>
  <dimension ref="B1:AV691"/>
  <sheetViews>
    <sheetView showGridLines="0" view="pageBreakPreview" topLeftCell="D1" zoomScale="85" zoomScaleNormal="100" zoomScaleSheetLayoutView="85" workbookViewId="0">
      <selection activeCell="G10" sqref="G10"/>
    </sheetView>
  </sheetViews>
  <sheetFormatPr defaultRowHeight="13.5"/>
  <cols>
    <col min="2" max="3" width="8.75" hidden="1" customWidth="1"/>
    <col min="4" max="4" width="15.25" style="79" customWidth="1"/>
    <col min="5" max="5" width="3" style="79" customWidth="1"/>
    <col min="6" max="6" width="8.25" style="149" customWidth="1"/>
    <col min="7" max="7" width="24" style="79" customWidth="1"/>
    <col min="8" max="8" width="10.375" style="79" customWidth="1"/>
    <col min="9" max="9" width="10.5" style="253" customWidth="1"/>
    <col min="10" max="10" width="10" style="79" bestFit="1" customWidth="1"/>
    <col min="11" max="11" width="3.5" style="79" customWidth="1"/>
    <col min="12" max="12" width="2.875" style="79" customWidth="1"/>
    <col min="13" max="13" width="7.25" style="79" customWidth="1"/>
    <col min="14" max="14" width="4.5" style="79" customWidth="1"/>
    <col min="15" max="15" width="4.25" style="79" customWidth="1"/>
    <col min="16" max="16" width="7.25" style="79" customWidth="1"/>
    <col min="17" max="17" width="5.75" style="79" customWidth="1"/>
    <col min="18" max="18" width="2.875" style="79" customWidth="1"/>
    <col min="19" max="19" width="7.25" style="79" customWidth="1"/>
    <col min="20" max="20" width="5.75" style="79" customWidth="1"/>
    <col min="21" max="21" width="3" style="79" customWidth="1"/>
    <col min="22" max="22" width="11.5" style="79" bestFit="1" customWidth="1"/>
    <col min="23" max="23" width="4.5" style="79" customWidth="1"/>
    <col min="24" max="29" width="8.875" hidden="1" customWidth="1"/>
    <col min="30" max="34" width="9" hidden="1" customWidth="1"/>
  </cols>
  <sheetData>
    <row r="1" spans="2:34" ht="21" customHeight="1">
      <c r="C1">
        <v>1</v>
      </c>
      <c r="D1" s="251" t="s">
        <v>1130</v>
      </c>
      <c r="E1" s="1280">
        <f>'要望書 (補正)'!J11</f>
        <v>0</v>
      </c>
      <c r="F1" s="1280"/>
      <c r="G1" s="1280"/>
      <c r="H1"/>
      <c r="I1" s="250"/>
      <c r="J1"/>
      <c r="K1"/>
      <c r="L1"/>
      <c r="M1"/>
      <c r="N1"/>
      <c r="O1"/>
      <c r="P1"/>
      <c r="Q1"/>
      <c r="R1"/>
      <c r="S1"/>
      <c r="T1"/>
      <c r="U1"/>
      <c r="V1"/>
      <c r="W1"/>
    </row>
    <row r="2" spans="2:34" ht="14.25" thickBot="1">
      <c r="H2" s="1279" t="s">
        <v>1106</v>
      </c>
      <c r="I2" s="1279"/>
    </row>
    <row r="3" spans="2:34" ht="34.5" customHeight="1">
      <c r="D3" s="266" t="s">
        <v>170</v>
      </c>
      <c r="E3" s="267"/>
      <c r="F3" s="268" t="s">
        <v>164</v>
      </c>
      <c r="G3" s="269" t="s">
        <v>166</v>
      </c>
      <c r="H3" s="270" t="s">
        <v>1062</v>
      </c>
      <c r="I3" s="271" t="s">
        <v>1105</v>
      </c>
      <c r="J3" s="269" t="s">
        <v>165</v>
      </c>
      <c r="K3" s="269"/>
      <c r="L3" s="269"/>
      <c r="M3" s="269" t="s">
        <v>197</v>
      </c>
      <c r="N3" s="269" t="s">
        <v>171</v>
      </c>
      <c r="O3" s="269"/>
      <c r="P3" s="269" t="s">
        <v>197</v>
      </c>
      <c r="Q3" s="269" t="s">
        <v>171</v>
      </c>
      <c r="R3" s="269"/>
      <c r="S3" s="269" t="s">
        <v>197</v>
      </c>
      <c r="T3" s="269" t="s">
        <v>171</v>
      </c>
      <c r="U3" s="272"/>
      <c r="V3" s="273" t="s">
        <v>167</v>
      </c>
      <c r="W3" s="274"/>
      <c r="X3" s="222" t="s">
        <v>1108</v>
      </c>
      <c r="Y3" s="222" t="s">
        <v>1109</v>
      </c>
      <c r="AB3" t="s">
        <v>174</v>
      </c>
    </row>
    <row r="4" spans="2:34">
      <c r="B4">
        <f>+COUNTIF($D$4:D4,D4)</f>
        <v>0</v>
      </c>
      <c r="C4" t="str">
        <f>+D4&amp;B4</f>
        <v>0</v>
      </c>
      <c r="D4" s="97"/>
      <c r="E4" s="80" t="s">
        <v>313</v>
      </c>
      <c r="F4" s="150"/>
      <c r="G4" s="331"/>
      <c r="H4" s="256"/>
      <c r="I4" s="256"/>
      <c r="J4" s="100"/>
      <c r="K4" s="81" t="s">
        <v>169</v>
      </c>
      <c r="L4" s="82" t="str">
        <f>IF(M4&gt;=1,"×","")</f>
        <v/>
      </c>
      <c r="M4" s="118"/>
      <c r="N4" s="99"/>
      <c r="O4" s="82" t="str">
        <f>IF(P4&gt;=1,"×","")</f>
        <v/>
      </c>
      <c r="P4" s="100"/>
      <c r="Q4" s="99"/>
      <c r="R4" s="82" t="str">
        <f>IF(S4&gt;=1,"×","")</f>
        <v/>
      </c>
      <c r="S4" s="118"/>
      <c r="T4" s="99"/>
      <c r="U4" s="81" t="s">
        <v>168</v>
      </c>
      <c r="V4" s="87">
        <f>IF(AND(M4&gt;0,P4&gt;0,S4&gt;0),J4*M4*P4*S4,IF(AND(M4&gt;0,P4&gt;0),J4*M4*P4,IF(M4&gt;0,J4*M4,J4)))</f>
        <v>0</v>
      </c>
      <c r="W4" s="84" t="s">
        <v>169</v>
      </c>
      <c r="X4" t="s">
        <v>1111</v>
      </c>
      <c r="Y4" t="s">
        <v>1110</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7"/>
      <c r="E5" s="80" t="s">
        <v>313</v>
      </c>
      <c r="F5" s="150"/>
      <c r="G5" s="331"/>
      <c r="H5" s="256"/>
      <c r="I5" s="256"/>
      <c r="J5" s="100"/>
      <c r="K5" s="81" t="s">
        <v>169</v>
      </c>
      <c r="L5" s="82" t="str">
        <f t="shared" ref="L5:L68" si="2">IF(M5&gt;=1,"×","")</f>
        <v/>
      </c>
      <c r="M5" s="118"/>
      <c r="N5" s="99"/>
      <c r="O5" s="82" t="str">
        <f t="shared" ref="O5:O68" si="3">IF(P5&gt;=1,"×","")</f>
        <v/>
      </c>
      <c r="P5" s="100"/>
      <c r="Q5" s="99"/>
      <c r="R5" s="82" t="str">
        <f t="shared" ref="R5:R68" si="4">IF(S5&gt;=1,"×","")</f>
        <v/>
      </c>
      <c r="S5" s="118"/>
      <c r="T5" s="99"/>
      <c r="U5" s="81" t="s">
        <v>168</v>
      </c>
      <c r="V5" s="87">
        <f t="shared" ref="V5:V68" si="5">IF(AND(M5&gt;0,P5&gt;0,S5&gt;0),J5*M5*P5*S5,IF(AND(M5&gt;0,P5&gt;0),J5*M5*P5,IF(M5&gt;0,J5*M5,J5)))</f>
        <v>0</v>
      </c>
      <c r="W5" s="84" t="s">
        <v>169</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7"/>
      <c r="E6" s="80" t="s">
        <v>313</v>
      </c>
      <c r="F6" s="150"/>
      <c r="G6" s="331"/>
      <c r="H6" s="256"/>
      <c r="I6" s="256"/>
      <c r="J6" s="100"/>
      <c r="K6" s="81" t="s">
        <v>169</v>
      </c>
      <c r="L6" s="82" t="str">
        <f t="shared" si="2"/>
        <v/>
      </c>
      <c r="M6" s="118"/>
      <c r="N6" s="99"/>
      <c r="O6" s="82" t="str">
        <f t="shared" si="3"/>
        <v/>
      </c>
      <c r="P6" s="100"/>
      <c r="Q6" s="99"/>
      <c r="R6" s="82" t="str">
        <f t="shared" si="4"/>
        <v/>
      </c>
      <c r="S6" s="118"/>
      <c r="T6" s="99"/>
      <c r="U6" s="81" t="s">
        <v>168</v>
      </c>
      <c r="V6" s="87">
        <f t="shared" si="5"/>
        <v>0</v>
      </c>
      <c r="W6" s="84" t="s">
        <v>169</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7"/>
      <c r="E7" s="80" t="s">
        <v>313</v>
      </c>
      <c r="F7" s="150"/>
      <c r="G7" s="331"/>
      <c r="H7" s="256"/>
      <c r="I7" s="256"/>
      <c r="J7" s="100"/>
      <c r="K7" s="81" t="s">
        <v>169</v>
      </c>
      <c r="L7" s="82" t="str">
        <f t="shared" si="2"/>
        <v/>
      </c>
      <c r="M7" s="118"/>
      <c r="N7" s="99"/>
      <c r="O7" s="82" t="str">
        <f t="shared" si="3"/>
        <v/>
      </c>
      <c r="P7" s="100"/>
      <c r="Q7" s="99"/>
      <c r="R7" s="82" t="str">
        <f t="shared" si="4"/>
        <v/>
      </c>
      <c r="S7" s="118"/>
      <c r="T7" s="99"/>
      <c r="U7" s="81" t="s">
        <v>168</v>
      </c>
      <c r="V7" s="87">
        <f t="shared" si="5"/>
        <v>0</v>
      </c>
      <c r="W7" s="84" t="s">
        <v>169</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7"/>
      <c r="E8" s="80" t="s">
        <v>313</v>
      </c>
      <c r="F8" s="150"/>
      <c r="G8" s="331"/>
      <c r="H8" s="256"/>
      <c r="I8" s="256"/>
      <c r="J8" s="100"/>
      <c r="K8" s="81" t="s">
        <v>169</v>
      </c>
      <c r="L8" s="82" t="str">
        <f t="shared" si="2"/>
        <v/>
      </c>
      <c r="M8" s="118"/>
      <c r="N8" s="99"/>
      <c r="O8" s="82" t="str">
        <f t="shared" si="3"/>
        <v/>
      </c>
      <c r="P8" s="100"/>
      <c r="Q8" s="99"/>
      <c r="R8" s="82" t="str">
        <f t="shared" si="4"/>
        <v/>
      </c>
      <c r="S8" s="118"/>
      <c r="T8" s="99"/>
      <c r="U8" s="81" t="s">
        <v>168</v>
      </c>
      <c r="V8" s="87">
        <f t="shared" si="5"/>
        <v>0</v>
      </c>
      <c r="W8" s="84" t="s">
        <v>169</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7"/>
      <c r="E9" s="80" t="s">
        <v>313</v>
      </c>
      <c r="F9" s="150"/>
      <c r="G9" s="331"/>
      <c r="H9" s="256"/>
      <c r="I9" s="256"/>
      <c r="J9" s="100"/>
      <c r="K9" s="81" t="s">
        <v>169</v>
      </c>
      <c r="L9" s="82" t="str">
        <f t="shared" si="2"/>
        <v/>
      </c>
      <c r="M9" s="118"/>
      <c r="N9" s="99"/>
      <c r="O9" s="82" t="str">
        <f t="shared" si="3"/>
        <v/>
      </c>
      <c r="P9" s="100"/>
      <c r="Q9" s="99"/>
      <c r="R9" s="82" t="str">
        <f t="shared" si="4"/>
        <v/>
      </c>
      <c r="S9" s="118"/>
      <c r="T9" s="99"/>
      <c r="U9" s="81" t="s">
        <v>168</v>
      </c>
      <c r="V9" s="87">
        <f t="shared" si="5"/>
        <v>0</v>
      </c>
      <c r="W9" s="84" t="s">
        <v>169</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7"/>
      <c r="E10" s="80" t="s">
        <v>313</v>
      </c>
      <c r="F10" s="150"/>
      <c r="G10" s="331"/>
      <c r="H10" s="256"/>
      <c r="I10" s="256"/>
      <c r="J10" s="100"/>
      <c r="K10" s="81" t="s">
        <v>169</v>
      </c>
      <c r="L10" s="82" t="str">
        <f t="shared" si="2"/>
        <v/>
      </c>
      <c r="M10" s="118"/>
      <c r="N10" s="99"/>
      <c r="O10" s="82" t="str">
        <f t="shared" si="3"/>
        <v/>
      </c>
      <c r="P10" s="100"/>
      <c r="Q10" s="99"/>
      <c r="R10" s="82" t="str">
        <f t="shared" si="4"/>
        <v/>
      </c>
      <c r="S10" s="118"/>
      <c r="T10" s="99"/>
      <c r="U10" s="81" t="s">
        <v>168</v>
      </c>
      <c r="V10" s="87">
        <f t="shared" si="5"/>
        <v>0</v>
      </c>
      <c r="W10" s="84" t="s">
        <v>169</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7"/>
      <c r="E11" s="80" t="s">
        <v>313</v>
      </c>
      <c r="F11" s="150"/>
      <c r="G11" s="331"/>
      <c r="H11" s="256"/>
      <c r="I11" s="256"/>
      <c r="J11" s="100"/>
      <c r="K11" s="81" t="s">
        <v>169</v>
      </c>
      <c r="L11" s="82" t="str">
        <f t="shared" si="2"/>
        <v/>
      </c>
      <c r="M11" s="118"/>
      <c r="N11" s="99"/>
      <c r="O11" s="82" t="str">
        <f t="shared" si="3"/>
        <v/>
      </c>
      <c r="P11" s="100"/>
      <c r="Q11" s="99"/>
      <c r="R11" s="82" t="str">
        <f t="shared" si="4"/>
        <v/>
      </c>
      <c r="S11" s="118"/>
      <c r="T11" s="99"/>
      <c r="U11" s="81" t="s">
        <v>168</v>
      </c>
      <c r="V11" s="87">
        <f t="shared" si="5"/>
        <v>0</v>
      </c>
      <c r="W11" s="84" t="s">
        <v>169</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7"/>
      <c r="E12" s="80" t="s">
        <v>313</v>
      </c>
      <c r="F12" s="150"/>
      <c r="G12" s="331"/>
      <c r="H12" s="256"/>
      <c r="I12" s="256"/>
      <c r="J12" s="100"/>
      <c r="K12" s="81" t="s">
        <v>169</v>
      </c>
      <c r="L12" s="82" t="str">
        <f t="shared" si="2"/>
        <v/>
      </c>
      <c r="M12" s="118"/>
      <c r="N12" s="99"/>
      <c r="O12" s="82" t="str">
        <f t="shared" si="3"/>
        <v/>
      </c>
      <c r="P12" s="100"/>
      <c r="Q12" s="99"/>
      <c r="R12" s="82" t="str">
        <f t="shared" si="4"/>
        <v/>
      </c>
      <c r="S12" s="118"/>
      <c r="T12" s="99"/>
      <c r="U12" s="81" t="s">
        <v>168</v>
      </c>
      <c r="V12" s="87">
        <f t="shared" si="5"/>
        <v>0</v>
      </c>
      <c r="W12" s="84" t="s">
        <v>169</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7"/>
      <c r="E13" s="80" t="s">
        <v>313</v>
      </c>
      <c r="F13" s="150"/>
      <c r="G13" s="331"/>
      <c r="H13" s="256"/>
      <c r="I13" s="256"/>
      <c r="J13" s="100"/>
      <c r="K13" s="81" t="s">
        <v>169</v>
      </c>
      <c r="L13" s="82" t="str">
        <f t="shared" si="2"/>
        <v/>
      </c>
      <c r="M13" s="118"/>
      <c r="N13" s="99"/>
      <c r="O13" s="82" t="str">
        <f t="shared" si="3"/>
        <v/>
      </c>
      <c r="P13" s="100"/>
      <c r="Q13" s="99"/>
      <c r="R13" s="82" t="str">
        <f t="shared" si="4"/>
        <v/>
      </c>
      <c r="S13" s="118"/>
      <c r="T13" s="99"/>
      <c r="U13" s="81" t="s">
        <v>168</v>
      </c>
      <c r="V13" s="87">
        <f t="shared" si="5"/>
        <v>0</v>
      </c>
      <c r="W13" s="84" t="s">
        <v>169</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7"/>
      <c r="E14" s="80" t="s">
        <v>313</v>
      </c>
      <c r="F14" s="150"/>
      <c r="G14" s="331"/>
      <c r="H14" s="256"/>
      <c r="I14" s="256"/>
      <c r="J14" s="100"/>
      <c r="K14" s="81" t="s">
        <v>169</v>
      </c>
      <c r="L14" s="82" t="str">
        <f t="shared" si="2"/>
        <v/>
      </c>
      <c r="M14" s="118"/>
      <c r="N14" s="99"/>
      <c r="O14" s="82" t="str">
        <f t="shared" si="3"/>
        <v/>
      </c>
      <c r="P14" s="100"/>
      <c r="Q14" s="99"/>
      <c r="R14" s="82" t="str">
        <f t="shared" si="4"/>
        <v/>
      </c>
      <c r="S14" s="118"/>
      <c r="T14" s="99"/>
      <c r="U14" s="81" t="s">
        <v>168</v>
      </c>
      <c r="V14" s="87">
        <f t="shared" si="5"/>
        <v>0</v>
      </c>
      <c r="W14" s="84" t="s">
        <v>169</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7"/>
      <c r="E15" s="80" t="s">
        <v>313</v>
      </c>
      <c r="F15" s="150"/>
      <c r="G15" s="331"/>
      <c r="H15" s="256"/>
      <c r="I15" s="256"/>
      <c r="J15" s="100"/>
      <c r="K15" s="81" t="s">
        <v>169</v>
      </c>
      <c r="L15" s="82" t="str">
        <f t="shared" si="2"/>
        <v/>
      </c>
      <c r="M15" s="118"/>
      <c r="N15" s="99"/>
      <c r="O15" s="82" t="str">
        <f t="shared" si="3"/>
        <v/>
      </c>
      <c r="P15" s="100"/>
      <c r="Q15" s="99"/>
      <c r="R15" s="82" t="str">
        <f t="shared" si="4"/>
        <v/>
      </c>
      <c r="S15" s="118"/>
      <c r="T15" s="99"/>
      <c r="U15" s="81" t="s">
        <v>168</v>
      </c>
      <c r="V15" s="87">
        <f t="shared" si="5"/>
        <v>0</v>
      </c>
      <c r="W15" s="84" t="s">
        <v>169</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7"/>
      <c r="E16" s="80" t="s">
        <v>313</v>
      </c>
      <c r="F16" s="150"/>
      <c r="G16" s="331"/>
      <c r="H16" s="256"/>
      <c r="I16" s="256"/>
      <c r="J16" s="100"/>
      <c r="K16" s="81" t="s">
        <v>169</v>
      </c>
      <c r="L16" s="82" t="str">
        <f t="shared" si="2"/>
        <v/>
      </c>
      <c r="M16" s="118"/>
      <c r="N16" s="99"/>
      <c r="O16" s="82" t="str">
        <f t="shared" si="3"/>
        <v/>
      </c>
      <c r="P16" s="100"/>
      <c r="Q16" s="99"/>
      <c r="R16" s="82" t="str">
        <f t="shared" si="4"/>
        <v/>
      </c>
      <c r="S16" s="118"/>
      <c r="T16" s="99"/>
      <c r="U16" s="81" t="s">
        <v>168</v>
      </c>
      <c r="V16" s="87">
        <f t="shared" si="5"/>
        <v>0</v>
      </c>
      <c r="W16" s="84" t="s">
        <v>169</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7"/>
      <c r="E17" s="80" t="s">
        <v>313</v>
      </c>
      <c r="F17" s="150"/>
      <c r="G17" s="331"/>
      <c r="H17" s="256"/>
      <c r="I17" s="256"/>
      <c r="J17" s="100"/>
      <c r="K17" s="81" t="s">
        <v>169</v>
      </c>
      <c r="L17" s="82" t="str">
        <f t="shared" si="2"/>
        <v/>
      </c>
      <c r="M17" s="118"/>
      <c r="N17" s="99"/>
      <c r="O17" s="82" t="str">
        <f t="shared" si="3"/>
        <v/>
      </c>
      <c r="P17" s="100"/>
      <c r="Q17" s="99"/>
      <c r="R17" s="82" t="str">
        <f t="shared" si="4"/>
        <v/>
      </c>
      <c r="S17" s="118"/>
      <c r="T17" s="99"/>
      <c r="U17" s="81" t="s">
        <v>168</v>
      </c>
      <c r="V17" s="87">
        <f t="shared" si="5"/>
        <v>0</v>
      </c>
      <c r="W17" s="84" t="s">
        <v>169</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7"/>
      <c r="E18" s="80" t="s">
        <v>313</v>
      </c>
      <c r="F18" s="150"/>
      <c r="G18" s="331"/>
      <c r="H18" s="256"/>
      <c r="I18" s="256"/>
      <c r="J18" s="100"/>
      <c r="K18" s="81" t="s">
        <v>169</v>
      </c>
      <c r="L18" s="82" t="str">
        <f t="shared" si="2"/>
        <v/>
      </c>
      <c r="M18" s="118"/>
      <c r="N18" s="99"/>
      <c r="O18" s="82" t="str">
        <f t="shared" si="3"/>
        <v/>
      </c>
      <c r="P18" s="100"/>
      <c r="Q18" s="99"/>
      <c r="R18" s="82" t="str">
        <f t="shared" si="4"/>
        <v/>
      </c>
      <c r="S18" s="118"/>
      <c r="T18" s="99"/>
      <c r="U18" s="81" t="s">
        <v>168</v>
      </c>
      <c r="V18" s="87">
        <f t="shared" si="5"/>
        <v>0</v>
      </c>
      <c r="W18" s="84" t="s">
        <v>169</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7"/>
      <c r="E19" s="80" t="s">
        <v>313</v>
      </c>
      <c r="F19" s="150"/>
      <c r="G19" s="331"/>
      <c r="H19" s="256"/>
      <c r="I19" s="256"/>
      <c r="J19" s="100"/>
      <c r="K19" s="81" t="s">
        <v>169</v>
      </c>
      <c r="L19" s="82" t="str">
        <f t="shared" si="2"/>
        <v/>
      </c>
      <c r="M19" s="118"/>
      <c r="N19" s="99"/>
      <c r="O19" s="82" t="str">
        <f t="shared" si="3"/>
        <v/>
      </c>
      <c r="P19" s="100"/>
      <c r="Q19" s="99"/>
      <c r="R19" s="82" t="str">
        <f t="shared" si="4"/>
        <v/>
      </c>
      <c r="S19" s="118"/>
      <c r="T19" s="99"/>
      <c r="U19" s="81" t="s">
        <v>168</v>
      </c>
      <c r="V19" s="87">
        <f t="shared" si="5"/>
        <v>0</v>
      </c>
      <c r="W19" s="84" t="s">
        <v>169</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7"/>
      <c r="E20" s="80" t="s">
        <v>313</v>
      </c>
      <c r="F20" s="150"/>
      <c r="G20" s="331"/>
      <c r="H20" s="256"/>
      <c r="I20" s="256"/>
      <c r="J20" s="100"/>
      <c r="K20" s="81" t="s">
        <v>169</v>
      </c>
      <c r="L20" s="82" t="str">
        <f t="shared" si="2"/>
        <v/>
      </c>
      <c r="M20" s="118"/>
      <c r="N20" s="99"/>
      <c r="O20" s="82" t="str">
        <f t="shared" si="3"/>
        <v/>
      </c>
      <c r="P20" s="100"/>
      <c r="Q20" s="99"/>
      <c r="R20" s="82" t="str">
        <f t="shared" si="4"/>
        <v/>
      </c>
      <c r="S20" s="118"/>
      <c r="T20" s="99"/>
      <c r="U20" s="81" t="s">
        <v>168</v>
      </c>
      <c r="V20" s="87">
        <f t="shared" si="5"/>
        <v>0</v>
      </c>
      <c r="W20" s="84" t="s">
        <v>169</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7"/>
      <c r="E21" s="80" t="s">
        <v>313</v>
      </c>
      <c r="F21" s="150"/>
      <c r="G21" s="331"/>
      <c r="H21" s="256"/>
      <c r="I21" s="256"/>
      <c r="J21" s="100"/>
      <c r="K21" s="81" t="s">
        <v>169</v>
      </c>
      <c r="L21" s="82" t="str">
        <f t="shared" si="2"/>
        <v/>
      </c>
      <c r="M21" s="118"/>
      <c r="N21" s="99"/>
      <c r="O21" s="82" t="str">
        <f t="shared" si="3"/>
        <v/>
      </c>
      <c r="P21" s="100"/>
      <c r="Q21" s="99"/>
      <c r="R21" s="82" t="str">
        <f t="shared" si="4"/>
        <v/>
      </c>
      <c r="S21" s="118"/>
      <c r="T21" s="99"/>
      <c r="U21" s="81" t="s">
        <v>168</v>
      </c>
      <c r="V21" s="87">
        <f t="shared" si="5"/>
        <v>0</v>
      </c>
      <c r="W21" s="84" t="s">
        <v>169</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7"/>
      <c r="E22" s="80" t="s">
        <v>313</v>
      </c>
      <c r="F22" s="150"/>
      <c r="G22" s="331"/>
      <c r="H22" s="256"/>
      <c r="I22" s="256"/>
      <c r="J22" s="100"/>
      <c r="K22" s="81" t="s">
        <v>169</v>
      </c>
      <c r="L22" s="82" t="str">
        <f t="shared" si="2"/>
        <v/>
      </c>
      <c r="M22" s="118"/>
      <c r="N22" s="99"/>
      <c r="O22" s="82" t="str">
        <f t="shared" si="3"/>
        <v/>
      </c>
      <c r="P22" s="100"/>
      <c r="Q22" s="99"/>
      <c r="R22" s="82" t="str">
        <f t="shared" si="4"/>
        <v/>
      </c>
      <c r="S22" s="118"/>
      <c r="T22" s="99"/>
      <c r="U22" s="81" t="s">
        <v>168</v>
      </c>
      <c r="V22" s="87">
        <f t="shared" si="5"/>
        <v>0</v>
      </c>
      <c r="W22" s="84" t="s">
        <v>169</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7"/>
      <c r="E23" s="80" t="s">
        <v>313</v>
      </c>
      <c r="F23" s="150"/>
      <c r="G23" s="331"/>
      <c r="H23" s="256"/>
      <c r="I23" s="256"/>
      <c r="J23" s="100"/>
      <c r="K23" s="81" t="s">
        <v>1112</v>
      </c>
      <c r="L23" s="82" t="str">
        <f t="shared" si="2"/>
        <v/>
      </c>
      <c r="M23" s="118"/>
      <c r="N23" s="99"/>
      <c r="O23" s="82" t="str">
        <f t="shared" si="3"/>
        <v/>
      </c>
      <c r="P23" s="100"/>
      <c r="Q23" s="99"/>
      <c r="R23" s="82" t="str">
        <f t="shared" si="4"/>
        <v/>
      </c>
      <c r="S23" s="118"/>
      <c r="T23" s="99"/>
      <c r="U23" s="81" t="s">
        <v>168</v>
      </c>
      <c r="V23" s="87">
        <f t="shared" si="5"/>
        <v>0</v>
      </c>
      <c r="W23" s="84" t="s">
        <v>169</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7"/>
      <c r="E24" s="80" t="s">
        <v>313</v>
      </c>
      <c r="F24" s="150"/>
      <c r="G24" s="331"/>
      <c r="H24" s="256"/>
      <c r="I24" s="256"/>
      <c r="J24" s="100"/>
      <c r="K24" s="81" t="s">
        <v>169</v>
      </c>
      <c r="L24" s="82" t="str">
        <f t="shared" si="2"/>
        <v/>
      </c>
      <c r="M24" s="118"/>
      <c r="N24" s="99"/>
      <c r="O24" s="82" t="str">
        <f t="shared" si="3"/>
        <v/>
      </c>
      <c r="P24" s="100"/>
      <c r="Q24" s="99"/>
      <c r="R24" s="82" t="str">
        <f t="shared" si="4"/>
        <v/>
      </c>
      <c r="S24" s="118"/>
      <c r="T24" s="99"/>
      <c r="U24" s="81" t="s">
        <v>168</v>
      </c>
      <c r="V24" s="87">
        <f t="shared" si="5"/>
        <v>0</v>
      </c>
      <c r="W24" s="84" t="s">
        <v>169</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7"/>
      <c r="E25" s="80" t="s">
        <v>313</v>
      </c>
      <c r="F25" s="150"/>
      <c r="G25" s="331"/>
      <c r="H25" s="256"/>
      <c r="I25" s="256"/>
      <c r="J25" s="100"/>
      <c r="K25" s="81" t="s">
        <v>169</v>
      </c>
      <c r="L25" s="82" t="str">
        <f t="shared" si="2"/>
        <v/>
      </c>
      <c r="M25" s="118"/>
      <c r="N25" s="99"/>
      <c r="O25" s="82" t="str">
        <f t="shared" si="3"/>
        <v/>
      </c>
      <c r="P25" s="100"/>
      <c r="Q25" s="99"/>
      <c r="R25" s="82" t="str">
        <f t="shared" si="4"/>
        <v/>
      </c>
      <c r="S25" s="118"/>
      <c r="T25" s="99"/>
      <c r="U25" s="81" t="s">
        <v>168</v>
      </c>
      <c r="V25" s="87">
        <f t="shared" si="5"/>
        <v>0</v>
      </c>
      <c r="W25" s="84" t="s">
        <v>169</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7"/>
      <c r="E26" s="80" t="s">
        <v>313</v>
      </c>
      <c r="F26" s="150"/>
      <c r="G26" s="331"/>
      <c r="H26" s="256"/>
      <c r="I26" s="256"/>
      <c r="J26" s="100"/>
      <c r="K26" s="81" t="s">
        <v>169</v>
      </c>
      <c r="L26" s="82" t="str">
        <f t="shared" si="2"/>
        <v/>
      </c>
      <c r="M26" s="118"/>
      <c r="N26" s="99"/>
      <c r="O26" s="82" t="str">
        <f t="shared" si="3"/>
        <v/>
      </c>
      <c r="P26" s="100"/>
      <c r="Q26" s="99"/>
      <c r="R26" s="82" t="str">
        <f t="shared" si="4"/>
        <v/>
      </c>
      <c r="S26" s="118"/>
      <c r="T26" s="99"/>
      <c r="U26" s="81" t="s">
        <v>168</v>
      </c>
      <c r="V26" s="87">
        <f t="shared" si="5"/>
        <v>0</v>
      </c>
      <c r="W26" s="84" t="s">
        <v>169</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7"/>
      <c r="E27" s="80" t="s">
        <v>313</v>
      </c>
      <c r="F27" s="150"/>
      <c r="G27" s="331"/>
      <c r="H27" s="256"/>
      <c r="I27" s="256"/>
      <c r="J27" s="100"/>
      <c r="K27" s="81" t="s">
        <v>169</v>
      </c>
      <c r="L27" s="82" t="str">
        <f t="shared" si="2"/>
        <v/>
      </c>
      <c r="M27" s="118"/>
      <c r="N27" s="99"/>
      <c r="O27" s="82" t="str">
        <f t="shared" si="3"/>
        <v/>
      </c>
      <c r="P27" s="100"/>
      <c r="Q27" s="99"/>
      <c r="R27" s="82" t="str">
        <f t="shared" si="4"/>
        <v/>
      </c>
      <c r="S27" s="118"/>
      <c r="T27" s="99"/>
      <c r="U27" s="81" t="s">
        <v>168</v>
      </c>
      <c r="V27" s="87">
        <f t="shared" si="5"/>
        <v>0</v>
      </c>
      <c r="W27" s="84" t="s">
        <v>169</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7"/>
      <c r="E28" s="80" t="s">
        <v>313</v>
      </c>
      <c r="F28" s="150"/>
      <c r="G28" s="331"/>
      <c r="H28" s="256"/>
      <c r="I28" s="256"/>
      <c r="J28" s="100"/>
      <c r="K28" s="81" t="s">
        <v>169</v>
      </c>
      <c r="L28" s="82" t="str">
        <f t="shared" si="2"/>
        <v/>
      </c>
      <c r="M28" s="118"/>
      <c r="N28" s="99"/>
      <c r="O28" s="82" t="str">
        <f t="shared" si="3"/>
        <v/>
      </c>
      <c r="P28" s="100"/>
      <c r="Q28" s="99"/>
      <c r="R28" s="82" t="str">
        <f t="shared" si="4"/>
        <v/>
      </c>
      <c r="S28" s="118"/>
      <c r="T28" s="99"/>
      <c r="U28" s="81" t="s">
        <v>168</v>
      </c>
      <c r="V28" s="87">
        <f t="shared" si="5"/>
        <v>0</v>
      </c>
      <c r="W28" s="84" t="s">
        <v>169</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7"/>
      <c r="E29" s="80" t="s">
        <v>313</v>
      </c>
      <c r="F29" s="150"/>
      <c r="G29" s="331"/>
      <c r="H29" s="256"/>
      <c r="I29" s="256"/>
      <c r="J29" s="100"/>
      <c r="K29" s="81" t="s">
        <v>169</v>
      </c>
      <c r="L29" s="82" t="str">
        <f t="shared" si="2"/>
        <v/>
      </c>
      <c r="M29" s="118"/>
      <c r="N29" s="99"/>
      <c r="O29" s="82" t="str">
        <f t="shared" si="3"/>
        <v/>
      </c>
      <c r="P29" s="100"/>
      <c r="Q29" s="99"/>
      <c r="R29" s="82" t="str">
        <f t="shared" si="4"/>
        <v/>
      </c>
      <c r="S29" s="118"/>
      <c r="T29" s="99"/>
      <c r="U29" s="81" t="s">
        <v>168</v>
      </c>
      <c r="V29" s="87">
        <f t="shared" si="5"/>
        <v>0</v>
      </c>
      <c r="W29" s="84" t="s">
        <v>169</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7"/>
      <c r="E30" s="80" t="s">
        <v>313</v>
      </c>
      <c r="F30" s="150"/>
      <c r="G30" s="331"/>
      <c r="H30" s="256"/>
      <c r="I30" s="256"/>
      <c r="J30" s="100"/>
      <c r="K30" s="81" t="s">
        <v>169</v>
      </c>
      <c r="L30" s="82" t="str">
        <f t="shared" si="2"/>
        <v/>
      </c>
      <c r="M30" s="118"/>
      <c r="N30" s="99"/>
      <c r="O30" s="82" t="str">
        <f t="shared" si="3"/>
        <v/>
      </c>
      <c r="P30" s="100"/>
      <c r="Q30" s="99"/>
      <c r="R30" s="82" t="str">
        <f t="shared" si="4"/>
        <v/>
      </c>
      <c r="S30" s="118"/>
      <c r="T30" s="99"/>
      <c r="U30" s="81" t="s">
        <v>168</v>
      </c>
      <c r="V30" s="87">
        <f t="shared" si="5"/>
        <v>0</v>
      </c>
      <c r="W30" s="84" t="s">
        <v>169</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7"/>
      <c r="E31" s="80" t="s">
        <v>313</v>
      </c>
      <c r="F31" s="150"/>
      <c r="G31" s="331"/>
      <c r="H31" s="256"/>
      <c r="I31" s="256"/>
      <c r="J31" s="100"/>
      <c r="K31" s="81" t="s">
        <v>169</v>
      </c>
      <c r="L31" s="82" t="str">
        <f t="shared" si="2"/>
        <v/>
      </c>
      <c r="M31" s="118"/>
      <c r="N31" s="99"/>
      <c r="O31" s="82" t="str">
        <f t="shared" si="3"/>
        <v/>
      </c>
      <c r="P31" s="100"/>
      <c r="Q31" s="99"/>
      <c r="R31" s="82" t="str">
        <f t="shared" si="4"/>
        <v/>
      </c>
      <c r="S31" s="118"/>
      <c r="T31" s="99"/>
      <c r="U31" s="81" t="s">
        <v>168</v>
      </c>
      <c r="V31" s="87">
        <f t="shared" si="5"/>
        <v>0</v>
      </c>
      <c r="W31" s="84" t="s">
        <v>169</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7"/>
      <c r="E32" s="80" t="s">
        <v>313</v>
      </c>
      <c r="F32" s="150"/>
      <c r="G32" s="331"/>
      <c r="H32" s="256"/>
      <c r="I32" s="256"/>
      <c r="J32" s="100"/>
      <c r="K32" s="81" t="s">
        <v>169</v>
      </c>
      <c r="L32" s="82" t="str">
        <f t="shared" si="2"/>
        <v/>
      </c>
      <c r="M32" s="118"/>
      <c r="N32" s="99"/>
      <c r="O32" s="82" t="str">
        <f t="shared" si="3"/>
        <v/>
      </c>
      <c r="P32" s="100"/>
      <c r="Q32" s="99"/>
      <c r="R32" s="82" t="str">
        <f t="shared" si="4"/>
        <v/>
      </c>
      <c r="S32" s="118"/>
      <c r="T32" s="99"/>
      <c r="U32" s="81" t="s">
        <v>168</v>
      </c>
      <c r="V32" s="87">
        <f t="shared" si="5"/>
        <v>0</v>
      </c>
      <c r="W32" s="84" t="s">
        <v>169</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7"/>
      <c r="E33" s="80" t="s">
        <v>313</v>
      </c>
      <c r="F33" s="150"/>
      <c r="G33" s="331"/>
      <c r="H33" s="256"/>
      <c r="I33" s="256"/>
      <c r="J33" s="100"/>
      <c r="K33" s="81" t="s">
        <v>169</v>
      </c>
      <c r="L33" s="82" t="str">
        <f t="shared" si="2"/>
        <v/>
      </c>
      <c r="M33" s="118"/>
      <c r="N33" s="99"/>
      <c r="O33" s="82" t="str">
        <f t="shared" si="3"/>
        <v/>
      </c>
      <c r="P33" s="100"/>
      <c r="Q33" s="99"/>
      <c r="R33" s="82" t="str">
        <f t="shared" si="4"/>
        <v/>
      </c>
      <c r="S33" s="118"/>
      <c r="T33" s="99"/>
      <c r="U33" s="81" t="s">
        <v>168</v>
      </c>
      <c r="V33" s="87">
        <f t="shared" si="5"/>
        <v>0</v>
      </c>
      <c r="W33" s="84" t="s">
        <v>169</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7"/>
      <c r="E34" s="80" t="s">
        <v>313</v>
      </c>
      <c r="F34" s="150"/>
      <c r="G34" s="331"/>
      <c r="H34" s="256"/>
      <c r="I34" s="256"/>
      <c r="J34" s="100"/>
      <c r="K34" s="81" t="s">
        <v>169</v>
      </c>
      <c r="L34" s="82" t="str">
        <f t="shared" si="2"/>
        <v/>
      </c>
      <c r="M34" s="118"/>
      <c r="N34" s="99"/>
      <c r="O34" s="82" t="str">
        <f t="shared" si="3"/>
        <v/>
      </c>
      <c r="P34" s="100"/>
      <c r="Q34" s="99"/>
      <c r="R34" s="82" t="str">
        <f t="shared" si="4"/>
        <v/>
      </c>
      <c r="S34" s="118"/>
      <c r="T34" s="99"/>
      <c r="U34" s="81" t="s">
        <v>168</v>
      </c>
      <c r="V34" s="87">
        <f t="shared" si="5"/>
        <v>0</v>
      </c>
      <c r="W34" s="84" t="s">
        <v>169</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7"/>
      <c r="E35" s="80" t="s">
        <v>313</v>
      </c>
      <c r="F35" s="150"/>
      <c r="G35" s="331"/>
      <c r="H35" s="256"/>
      <c r="I35" s="256"/>
      <c r="J35" s="100"/>
      <c r="K35" s="81" t="s">
        <v>169</v>
      </c>
      <c r="L35" s="82" t="str">
        <f t="shared" si="2"/>
        <v/>
      </c>
      <c r="M35" s="118"/>
      <c r="N35" s="99"/>
      <c r="O35" s="82" t="str">
        <f t="shared" si="3"/>
        <v/>
      </c>
      <c r="P35" s="100"/>
      <c r="Q35" s="99"/>
      <c r="R35" s="82" t="str">
        <f t="shared" si="4"/>
        <v/>
      </c>
      <c r="S35" s="118"/>
      <c r="T35" s="99"/>
      <c r="U35" s="81" t="s">
        <v>168</v>
      </c>
      <c r="V35" s="87">
        <f t="shared" si="5"/>
        <v>0</v>
      </c>
      <c r="W35" s="84" t="s">
        <v>169</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7"/>
      <c r="E36" s="80" t="s">
        <v>313</v>
      </c>
      <c r="F36" s="150"/>
      <c r="G36" s="331"/>
      <c r="H36" s="256"/>
      <c r="I36" s="256"/>
      <c r="J36" s="100"/>
      <c r="K36" s="81" t="s">
        <v>169</v>
      </c>
      <c r="L36" s="82" t="str">
        <f t="shared" si="2"/>
        <v/>
      </c>
      <c r="M36" s="118"/>
      <c r="N36" s="99"/>
      <c r="O36" s="82" t="str">
        <f t="shared" si="3"/>
        <v/>
      </c>
      <c r="P36" s="100"/>
      <c r="Q36" s="99"/>
      <c r="R36" s="82" t="str">
        <f t="shared" si="4"/>
        <v/>
      </c>
      <c r="S36" s="118"/>
      <c r="T36" s="99"/>
      <c r="U36" s="81" t="s">
        <v>168</v>
      </c>
      <c r="V36" s="87">
        <f t="shared" si="5"/>
        <v>0</v>
      </c>
      <c r="W36" s="84" t="s">
        <v>169</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7"/>
      <c r="E37" s="80" t="s">
        <v>313</v>
      </c>
      <c r="F37" s="150"/>
      <c r="G37" s="331"/>
      <c r="H37" s="256"/>
      <c r="I37" s="256"/>
      <c r="J37" s="100"/>
      <c r="K37" s="81" t="s">
        <v>169</v>
      </c>
      <c r="L37" s="82" t="str">
        <f t="shared" si="2"/>
        <v/>
      </c>
      <c r="M37" s="118"/>
      <c r="N37" s="99"/>
      <c r="O37" s="82" t="str">
        <f t="shared" si="3"/>
        <v/>
      </c>
      <c r="P37" s="100"/>
      <c r="Q37" s="99"/>
      <c r="R37" s="82" t="str">
        <f t="shared" si="4"/>
        <v/>
      </c>
      <c r="S37" s="118"/>
      <c r="T37" s="99"/>
      <c r="U37" s="81" t="s">
        <v>168</v>
      </c>
      <c r="V37" s="87">
        <f t="shared" si="5"/>
        <v>0</v>
      </c>
      <c r="W37" s="84" t="s">
        <v>169</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7"/>
      <c r="E38" s="80" t="s">
        <v>313</v>
      </c>
      <c r="F38" s="150"/>
      <c r="G38" s="331"/>
      <c r="H38" s="256"/>
      <c r="I38" s="256"/>
      <c r="J38" s="100"/>
      <c r="K38" s="81" t="s">
        <v>169</v>
      </c>
      <c r="L38" s="82" t="str">
        <f t="shared" si="2"/>
        <v/>
      </c>
      <c r="M38" s="118"/>
      <c r="N38" s="99"/>
      <c r="O38" s="82" t="str">
        <f t="shared" si="3"/>
        <v/>
      </c>
      <c r="P38" s="100"/>
      <c r="Q38" s="99"/>
      <c r="R38" s="82" t="str">
        <f t="shared" si="4"/>
        <v/>
      </c>
      <c r="S38" s="118"/>
      <c r="T38" s="99"/>
      <c r="U38" s="81" t="s">
        <v>168</v>
      </c>
      <c r="V38" s="87">
        <f t="shared" si="5"/>
        <v>0</v>
      </c>
      <c r="W38" s="84" t="s">
        <v>169</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7"/>
      <c r="E39" s="80" t="s">
        <v>313</v>
      </c>
      <c r="F39" s="150"/>
      <c r="G39" s="331"/>
      <c r="H39" s="256"/>
      <c r="I39" s="256"/>
      <c r="J39" s="100"/>
      <c r="K39" s="81" t="s">
        <v>169</v>
      </c>
      <c r="L39" s="82" t="str">
        <f t="shared" si="2"/>
        <v/>
      </c>
      <c r="M39" s="118"/>
      <c r="N39" s="99"/>
      <c r="O39" s="82" t="str">
        <f t="shared" si="3"/>
        <v/>
      </c>
      <c r="P39" s="100"/>
      <c r="Q39" s="99"/>
      <c r="R39" s="82" t="str">
        <f t="shared" si="4"/>
        <v/>
      </c>
      <c r="S39" s="118"/>
      <c r="T39" s="99"/>
      <c r="U39" s="81" t="s">
        <v>168</v>
      </c>
      <c r="V39" s="87">
        <f t="shared" si="5"/>
        <v>0</v>
      </c>
      <c r="W39" s="84" t="s">
        <v>169</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7"/>
      <c r="E40" s="80" t="s">
        <v>313</v>
      </c>
      <c r="F40" s="150"/>
      <c r="G40" s="331"/>
      <c r="H40" s="256"/>
      <c r="I40" s="256"/>
      <c r="J40" s="100"/>
      <c r="K40" s="81" t="s">
        <v>169</v>
      </c>
      <c r="L40" s="82" t="str">
        <f t="shared" si="2"/>
        <v/>
      </c>
      <c r="M40" s="118"/>
      <c r="N40" s="99"/>
      <c r="O40" s="82" t="str">
        <f t="shared" si="3"/>
        <v/>
      </c>
      <c r="P40" s="100"/>
      <c r="Q40" s="99"/>
      <c r="R40" s="82" t="str">
        <f t="shared" si="4"/>
        <v/>
      </c>
      <c r="S40" s="118"/>
      <c r="T40" s="99"/>
      <c r="U40" s="81" t="s">
        <v>168</v>
      </c>
      <c r="V40" s="87">
        <f t="shared" si="5"/>
        <v>0</v>
      </c>
      <c r="W40" s="84" t="s">
        <v>169</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7"/>
      <c r="E41" s="80" t="s">
        <v>313</v>
      </c>
      <c r="F41" s="150"/>
      <c r="G41" s="331"/>
      <c r="H41" s="256"/>
      <c r="I41" s="256"/>
      <c r="J41" s="100"/>
      <c r="K41" s="81" t="s">
        <v>169</v>
      </c>
      <c r="L41" s="82" t="str">
        <f t="shared" si="2"/>
        <v/>
      </c>
      <c r="M41" s="118"/>
      <c r="N41" s="99"/>
      <c r="O41" s="82" t="str">
        <f t="shared" si="3"/>
        <v/>
      </c>
      <c r="P41" s="100"/>
      <c r="Q41" s="99"/>
      <c r="R41" s="82" t="str">
        <f t="shared" si="4"/>
        <v/>
      </c>
      <c r="S41" s="118"/>
      <c r="T41" s="99"/>
      <c r="U41" s="81" t="s">
        <v>168</v>
      </c>
      <c r="V41" s="87">
        <f t="shared" si="5"/>
        <v>0</v>
      </c>
      <c r="W41" s="84" t="s">
        <v>169</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7"/>
      <c r="E42" s="80" t="s">
        <v>313</v>
      </c>
      <c r="F42" s="150"/>
      <c r="G42" s="331"/>
      <c r="H42" s="256"/>
      <c r="I42" s="256"/>
      <c r="J42" s="100"/>
      <c r="K42" s="81" t="s">
        <v>169</v>
      </c>
      <c r="L42" s="82" t="str">
        <f t="shared" si="2"/>
        <v/>
      </c>
      <c r="M42" s="118"/>
      <c r="N42" s="99"/>
      <c r="O42" s="82" t="str">
        <f t="shared" si="3"/>
        <v/>
      </c>
      <c r="P42" s="100"/>
      <c r="Q42" s="99"/>
      <c r="R42" s="82" t="str">
        <f t="shared" si="4"/>
        <v/>
      </c>
      <c r="S42" s="118"/>
      <c r="T42" s="99"/>
      <c r="U42" s="81" t="s">
        <v>168</v>
      </c>
      <c r="V42" s="87">
        <f t="shared" si="5"/>
        <v>0</v>
      </c>
      <c r="W42" s="84" t="s">
        <v>169</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7"/>
      <c r="E43" s="80" t="s">
        <v>313</v>
      </c>
      <c r="F43" s="150"/>
      <c r="G43" s="331"/>
      <c r="H43" s="256"/>
      <c r="I43" s="256"/>
      <c r="J43" s="100"/>
      <c r="K43" s="81" t="s">
        <v>169</v>
      </c>
      <c r="L43" s="82" t="str">
        <f t="shared" si="2"/>
        <v/>
      </c>
      <c r="M43" s="118"/>
      <c r="N43" s="99"/>
      <c r="O43" s="82" t="str">
        <f t="shared" si="3"/>
        <v/>
      </c>
      <c r="P43" s="100"/>
      <c r="Q43" s="99"/>
      <c r="R43" s="82" t="str">
        <f t="shared" si="4"/>
        <v/>
      </c>
      <c r="S43" s="118"/>
      <c r="T43" s="99"/>
      <c r="U43" s="81" t="s">
        <v>168</v>
      </c>
      <c r="V43" s="87">
        <f t="shared" si="5"/>
        <v>0</v>
      </c>
      <c r="W43" s="84" t="s">
        <v>169</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7"/>
      <c r="E44" s="80" t="s">
        <v>313</v>
      </c>
      <c r="F44" s="150"/>
      <c r="G44" s="331"/>
      <c r="H44" s="256"/>
      <c r="I44" s="256"/>
      <c r="J44" s="100"/>
      <c r="K44" s="81" t="s">
        <v>169</v>
      </c>
      <c r="L44" s="82" t="str">
        <f t="shared" si="2"/>
        <v/>
      </c>
      <c r="M44" s="118"/>
      <c r="N44" s="99"/>
      <c r="O44" s="82" t="str">
        <f t="shared" si="3"/>
        <v/>
      </c>
      <c r="P44" s="100"/>
      <c r="Q44" s="99"/>
      <c r="R44" s="82" t="str">
        <f t="shared" si="4"/>
        <v/>
      </c>
      <c r="S44" s="118"/>
      <c r="T44" s="99"/>
      <c r="U44" s="81" t="s">
        <v>168</v>
      </c>
      <c r="V44" s="87">
        <f t="shared" si="5"/>
        <v>0</v>
      </c>
      <c r="W44" s="84" t="s">
        <v>169</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7"/>
      <c r="E45" s="80" t="s">
        <v>313</v>
      </c>
      <c r="F45" s="150"/>
      <c r="G45" s="331"/>
      <c r="H45" s="256"/>
      <c r="I45" s="256"/>
      <c r="J45" s="100"/>
      <c r="K45" s="81" t="s">
        <v>169</v>
      </c>
      <c r="L45" s="82" t="str">
        <f t="shared" si="2"/>
        <v/>
      </c>
      <c r="M45" s="118"/>
      <c r="N45" s="99"/>
      <c r="O45" s="82" t="str">
        <f t="shared" si="3"/>
        <v/>
      </c>
      <c r="P45" s="100"/>
      <c r="Q45" s="99"/>
      <c r="R45" s="82" t="str">
        <f t="shared" si="4"/>
        <v/>
      </c>
      <c r="S45" s="118"/>
      <c r="T45" s="99"/>
      <c r="U45" s="81" t="s">
        <v>168</v>
      </c>
      <c r="V45" s="87">
        <f t="shared" si="5"/>
        <v>0</v>
      </c>
      <c r="W45" s="84" t="s">
        <v>169</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7"/>
      <c r="E46" s="80" t="s">
        <v>313</v>
      </c>
      <c r="F46" s="150"/>
      <c r="G46" s="331"/>
      <c r="H46" s="256"/>
      <c r="I46" s="256"/>
      <c r="J46" s="100"/>
      <c r="K46" s="81" t="s">
        <v>169</v>
      </c>
      <c r="L46" s="82" t="str">
        <f t="shared" si="2"/>
        <v/>
      </c>
      <c r="M46" s="118"/>
      <c r="N46" s="99"/>
      <c r="O46" s="82" t="str">
        <f t="shared" si="3"/>
        <v/>
      </c>
      <c r="P46" s="100"/>
      <c r="Q46" s="99"/>
      <c r="R46" s="82" t="str">
        <f t="shared" si="4"/>
        <v/>
      </c>
      <c r="S46" s="118"/>
      <c r="T46" s="99"/>
      <c r="U46" s="81" t="s">
        <v>168</v>
      </c>
      <c r="V46" s="87">
        <f t="shared" si="5"/>
        <v>0</v>
      </c>
      <c r="W46" s="84" t="s">
        <v>169</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7"/>
      <c r="E47" s="80" t="s">
        <v>313</v>
      </c>
      <c r="F47" s="150"/>
      <c r="G47" s="331"/>
      <c r="H47" s="256"/>
      <c r="I47" s="256"/>
      <c r="J47" s="100"/>
      <c r="K47" s="81" t="s">
        <v>169</v>
      </c>
      <c r="L47" s="82" t="str">
        <f t="shared" si="2"/>
        <v/>
      </c>
      <c r="M47" s="118"/>
      <c r="N47" s="99"/>
      <c r="O47" s="82" t="str">
        <f t="shared" si="3"/>
        <v/>
      </c>
      <c r="P47" s="100"/>
      <c r="Q47" s="99"/>
      <c r="R47" s="82" t="str">
        <f t="shared" si="4"/>
        <v/>
      </c>
      <c r="S47" s="118"/>
      <c r="T47" s="99"/>
      <c r="U47" s="81" t="s">
        <v>168</v>
      </c>
      <c r="V47" s="87">
        <f t="shared" si="5"/>
        <v>0</v>
      </c>
      <c r="W47" s="84" t="s">
        <v>169</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7"/>
      <c r="E48" s="80" t="s">
        <v>313</v>
      </c>
      <c r="F48" s="150"/>
      <c r="G48" s="331"/>
      <c r="H48" s="256"/>
      <c r="I48" s="256"/>
      <c r="J48" s="100"/>
      <c r="K48" s="81" t="s">
        <v>169</v>
      </c>
      <c r="L48" s="82" t="str">
        <f t="shared" si="2"/>
        <v/>
      </c>
      <c r="M48" s="118"/>
      <c r="N48" s="99"/>
      <c r="O48" s="82" t="str">
        <f t="shared" si="3"/>
        <v/>
      </c>
      <c r="P48" s="100"/>
      <c r="Q48" s="99"/>
      <c r="R48" s="82" t="str">
        <f t="shared" si="4"/>
        <v/>
      </c>
      <c r="S48" s="118"/>
      <c r="T48" s="99"/>
      <c r="U48" s="81" t="s">
        <v>168</v>
      </c>
      <c r="V48" s="87">
        <f t="shared" si="5"/>
        <v>0</v>
      </c>
      <c r="W48" s="84" t="s">
        <v>169</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7"/>
      <c r="E49" s="80" t="s">
        <v>313</v>
      </c>
      <c r="F49" s="150"/>
      <c r="G49" s="331"/>
      <c r="H49" s="256"/>
      <c r="I49" s="256"/>
      <c r="J49" s="100"/>
      <c r="K49" s="81" t="s">
        <v>169</v>
      </c>
      <c r="L49" s="82" t="str">
        <f t="shared" si="2"/>
        <v/>
      </c>
      <c r="M49" s="118"/>
      <c r="N49" s="99"/>
      <c r="O49" s="82" t="str">
        <f t="shared" si="3"/>
        <v/>
      </c>
      <c r="P49" s="100"/>
      <c r="Q49" s="99"/>
      <c r="R49" s="82" t="str">
        <f t="shared" si="4"/>
        <v/>
      </c>
      <c r="S49" s="118"/>
      <c r="T49" s="99"/>
      <c r="U49" s="81" t="s">
        <v>168</v>
      </c>
      <c r="V49" s="87">
        <f t="shared" si="5"/>
        <v>0</v>
      </c>
      <c r="W49" s="84" t="s">
        <v>169</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7"/>
      <c r="E50" s="80" t="s">
        <v>313</v>
      </c>
      <c r="F50" s="150"/>
      <c r="G50" s="331"/>
      <c r="H50" s="256"/>
      <c r="I50" s="256"/>
      <c r="J50" s="100"/>
      <c r="K50" s="81" t="s">
        <v>169</v>
      </c>
      <c r="L50" s="82" t="str">
        <f t="shared" si="2"/>
        <v/>
      </c>
      <c r="M50" s="118"/>
      <c r="N50" s="99"/>
      <c r="O50" s="82" t="str">
        <f t="shared" si="3"/>
        <v/>
      </c>
      <c r="P50" s="100"/>
      <c r="Q50" s="99"/>
      <c r="R50" s="82" t="str">
        <f t="shared" si="4"/>
        <v/>
      </c>
      <c r="S50" s="118"/>
      <c r="T50" s="99"/>
      <c r="U50" s="81" t="s">
        <v>168</v>
      </c>
      <c r="V50" s="87">
        <f t="shared" si="5"/>
        <v>0</v>
      </c>
      <c r="W50" s="84" t="s">
        <v>169</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7"/>
      <c r="E51" s="80" t="s">
        <v>313</v>
      </c>
      <c r="F51" s="150"/>
      <c r="G51" s="331"/>
      <c r="H51" s="256"/>
      <c r="I51" s="256"/>
      <c r="J51" s="100"/>
      <c r="K51" s="81" t="s">
        <v>169</v>
      </c>
      <c r="L51" s="82" t="str">
        <f t="shared" si="2"/>
        <v/>
      </c>
      <c r="M51" s="118"/>
      <c r="N51" s="99"/>
      <c r="O51" s="82" t="str">
        <f t="shared" si="3"/>
        <v/>
      </c>
      <c r="P51" s="100"/>
      <c r="Q51" s="99"/>
      <c r="R51" s="82" t="str">
        <f t="shared" si="4"/>
        <v/>
      </c>
      <c r="S51" s="118"/>
      <c r="T51" s="99"/>
      <c r="U51" s="81" t="s">
        <v>168</v>
      </c>
      <c r="V51" s="87">
        <f t="shared" si="5"/>
        <v>0</v>
      </c>
      <c r="W51" s="84" t="s">
        <v>169</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7"/>
      <c r="E52" s="80" t="s">
        <v>313</v>
      </c>
      <c r="F52" s="150"/>
      <c r="G52" s="331"/>
      <c r="H52" s="256"/>
      <c r="I52" s="256"/>
      <c r="J52" s="100"/>
      <c r="K52" s="81" t="s">
        <v>169</v>
      </c>
      <c r="L52" s="82" t="str">
        <f t="shared" si="2"/>
        <v/>
      </c>
      <c r="M52" s="118"/>
      <c r="N52" s="99"/>
      <c r="O52" s="82" t="str">
        <f t="shared" si="3"/>
        <v/>
      </c>
      <c r="P52" s="100"/>
      <c r="Q52" s="99"/>
      <c r="R52" s="82" t="str">
        <f t="shared" si="4"/>
        <v/>
      </c>
      <c r="S52" s="118"/>
      <c r="T52" s="99"/>
      <c r="U52" s="81" t="s">
        <v>168</v>
      </c>
      <c r="V52" s="87">
        <f t="shared" si="5"/>
        <v>0</v>
      </c>
      <c r="W52" s="84" t="s">
        <v>169</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8"/>
      <c r="E53" s="80" t="s">
        <v>313</v>
      </c>
      <c r="F53" s="150"/>
      <c r="G53" s="331"/>
      <c r="H53" s="256"/>
      <c r="I53" s="256"/>
      <c r="J53" s="100"/>
      <c r="K53" s="81" t="s">
        <v>169</v>
      </c>
      <c r="L53" s="82" t="str">
        <f t="shared" si="2"/>
        <v/>
      </c>
      <c r="M53" s="118"/>
      <c r="N53" s="99"/>
      <c r="O53" s="82" t="str">
        <f t="shared" si="3"/>
        <v/>
      </c>
      <c r="P53" s="100"/>
      <c r="Q53" s="99"/>
      <c r="R53" s="82" t="str">
        <f t="shared" si="4"/>
        <v/>
      </c>
      <c r="S53" s="118"/>
      <c r="T53" s="99"/>
      <c r="U53" s="81" t="s">
        <v>168</v>
      </c>
      <c r="V53" s="87">
        <f t="shared" si="5"/>
        <v>0</v>
      </c>
      <c r="W53" s="84" t="s">
        <v>169</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8"/>
      <c r="E54" s="80" t="s">
        <v>313</v>
      </c>
      <c r="F54" s="150"/>
      <c r="G54" s="331"/>
      <c r="H54" s="256"/>
      <c r="I54" s="256"/>
      <c r="J54" s="100"/>
      <c r="K54" s="81" t="s">
        <v>169</v>
      </c>
      <c r="L54" s="82" t="str">
        <f t="shared" si="2"/>
        <v/>
      </c>
      <c r="M54" s="118"/>
      <c r="N54" s="99"/>
      <c r="O54" s="82" t="str">
        <f t="shared" si="3"/>
        <v/>
      </c>
      <c r="P54" s="100"/>
      <c r="Q54" s="99"/>
      <c r="R54" s="82" t="str">
        <f t="shared" si="4"/>
        <v/>
      </c>
      <c r="S54" s="118"/>
      <c r="T54" s="99"/>
      <c r="U54" s="81" t="s">
        <v>168</v>
      </c>
      <c r="V54" s="87">
        <f t="shared" si="5"/>
        <v>0</v>
      </c>
      <c r="W54" s="84" t="s">
        <v>169</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8"/>
      <c r="E55" s="80" t="s">
        <v>313</v>
      </c>
      <c r="F55" s="150"/>
      <c r="G55" s="331"/>
      <c r="H55" s="256"/>
      <c r="I55" s="256"/>
      <c r="J55" s="100"/>
      <c r="K55" s="81" t="s">
        <v>169</v>
      </c>
      <c r="L55" s="82" t="str">
        <f t="shared" si="2"/>
        <v/>
      </c>
      <c r="M55" s="118"/>
      <c r="N55" s="99"/>
      <c r="O55" s="82" t="str">
        <f t="shared" si="3"/>
        <v/>
      </c>
      <c r="P55" s="100"/>
      <c r="Q55" s="99"/>
      <c r="R55" s="82" t="str">
        <f t="shared" si="4"/>
        <v/>
      </c>
      <c r="S55" s="118"/>
      <c r="T55" s="99"/>
      <c r="U55" s="81" t="s">
        <v>168</v>
      </c>
      <c r="V55" s="87">
        <f t="shared" si="5"/>
        <v>0</v>
      </c>
      <c r="W55" s="84" t="s">
        <v>169</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8"/>
      <c r="E56" s="80" t="s">
        <v>313</v>
      </c>
      <c r="F56" s="150"/>
      <c r="G56" s="331"/>
      <c r="H56" s="256"/>
      <c r="I56" s="256"/>
      <c r="J56" s="100"/>
      <c r="K56" s="81" t="s">
        <v>169</v>
      </c>
      <c r="L56" s="82" t="str">
        <f t="shared" si="2"/>
        <v/>
      </c>
      <c r="M56" s="118"/>
      <c r="N56" s="99"/>
      <c r="O56" s="82" t="str">
        <f t="shared" si="3"/>
        <v/>
      </c>
      <c r="P56" s="100"/>
      <c r="Q56" s="99"/>
      <c r="R56" s="82" t="str">
        <f t="shared" si="4"/>
        <v/>
      </c>
      <c r="S56" s="118"/>
      <c r="T56" s="99"/>
      <c r="U56" s="81" t="s">
        <v>168</v>
      </c>
      <c r="V56" s="87">
        <f t="shared" si="5"/>
        <v>0</v>
      </c>
      <c r="W56" s="84" t="s">
        <v>169</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8"/>
      <c r="E57" s="80" t="s">
        <v>313</v>
      </c>
      <c r="F57" s="150"/>
      <c r="G57" s="331"/>
      <c r="H57" s="256"/>
      <c r="I57" s="256"/>
      <c r="J57" s="100"/>
      <c r="K57" s="81" t="s">
        <v>169</v>
      </c>
      <c r="L57" s="82" t="str">
        <f t="shared" si="2"/>
        <v/>
      </c>
      <c r="M57" s="118"/>
      <c r="N57" s="99"/>
      <c r="O57" s="82" t="str">
        <f t="shared" si="3"/>
        <v/>
      </c>
      <c r="P57" s="100"/>
      <c r="Q57" s="99"/>
      <c r="R57" s="82" t="str">
        <f t="shared" si="4"/>
        <v/>
      </c>
      <c r="S57" s="118"/>
      <c r="T57" s="99"/>
      <c r="U57" s="81" t="s">
        <v>168</v>
      </c>
      <c r="V57" s="87">
        <f t="shared" si="5"/>
        <v>0</v>
      </c>
      <c r="W57" s="84" t="s">
        <v>169</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8"/>
      <c r="E58" s="80" t="s">
        <v>313</v>
      </c>
      <c r="F58" s="150"/>
      <c r="G58" s="331"/>
      <c r="H58" s="256"/>
      <c r="I58" s="256"/>
      <c r="J58" s="100"/>
      <c r="K58" s="81" t="s">
        <v>169</v>
      </c>
      <c r="L58" s="82" t="str">
        <f t="shared" si="2"/>
        <v/>
      </c>
      <c r="M58" s="118"/>
      <c r="N58" s="99"/>
      <c r="O58" s="82" t="str">
        <f t="shared" si="3"/>
        <v/>
      </c>
      <c r="P58" s="100"/>
      <c r="Q58" s="99"/>
      <c r="R58" s="82" t="str">
        <f t="shared" si="4"/>
        <v/>
      </c>
      <c r="S58" s="118"/>
      <c r="T58" s="99"/>
      <c r="U58" s="81" t="s">
        <v>168</v>
      </c>
      <c r="V58" s="87">
        <f t="shared" si="5"/>
        <v>0</v>
      </c>
      <c r="W58" s="84" t="s">
        <v>169</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8"/>
      <c r="E59" s="80" t="s">
        <v>313</v>
      </c>
      <c r="F59" s="150"/>
      <c r="G59" s="331"/>
      <c r="H59" s="256"/>
      <c r="I59" s="256"/>
      <c r="J59" s="100"/>
      <c r="K59" s="81" t="s">
        <v>169</v>
      </c>
      <c r="L59" s="82" t="str">
        <f t="shared" si="2"/>
        <v/>
      </c>
      <c r="M59" s="118"/>
      <c r="N59" s="99"/>
      <c r="O59" s="82" t="str">
        <f t="shared" si="3"/>
        <v/>
      </c>
      <c r="P59" s="100"/>
      <c r="Q59" s="99"/>
      <c r="R59" s="82" t="str">
        <f t="shared" si="4"/>
        <v/>
      </c>
      <c r="S59" s="118"/>
      <c r="T59" s="99"/>
      <c r="U59" s="81" t="s">
        <v>168</v>
      </c>
      <c r="V59" s="87">
        <f t="shared" si="5"/>
        <v>0</v>
      </c>
      <c r="W59" s="84" t="s">
        <v>169</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8"/>
      <c r="E60" s="80" t="s">
        <v>313</v>
      </c>
      <c r="F60" s="150"/>
      <c r="G60" s="331"/>
      <c r="H60" s="256"/>
      <c r="I60" s="256"/>
      <c r="J60" s="100"/>
      <c r="K60" s="81" t="s">
        <v>169</v>
      </c>
      <c r="L60" s="82" t="str">
        <f t="shared" si="2"/>
        <v/>
      </c>
      <c r="M60" s="118"/>
      <c r="N60" s="99"/>
      <c r="O60" s="82" t="str">
        <f t="shared" si="3"/>
        <v/>
      </c>
      <c r="P60" s="100"/>
      <c r="Q60" s="99"/>
      <c r="R60" s="82" t="str">
        <f t="shared" si="4"/>
        <v/>
      </c>
      <c r="S60" s="118"/>
      <c r="T60" s="99"/>
      <c r="U60" s="81" t="s">
        <v>168</v>
      </c>
      <c r="V60" s="87">
        <f t="shared" si="5"/>
        <v>0</v>
      </c>
      <c r="W60" s="84" t="s">
        <v>169</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8"/>
      <c r="E61" s="80" t="s">
        <v>313</v>
      </c>
      <c r="F61" s="150"/>
      <c r="G61" s="331"/>
      <c r="H61" s="256"/>
      <c r="I61" s="256"/>
      <c r="J61" s="100"/>
      <c r="K61" s="81" t="s">
        <v>169</v>
      </c>
      <c r="L61" s="82" t="str">
        <f t="shared" si="2"/>
        <v/>
      </c>
      <c r="M61" s="118"/>
      <c r="N61" s="99"/>
      <c r="O61" s="82" t="str">
        <f t="shared" si="3"/>
        <v/>
      </c>
      <c r="P61" s="100"/>
      <c r="Q61" s="99"/>
      <c r="R61" s="82" t="str">
        <f t="shared" si="4"/>
        <v/>
      </c>
      <c r="S61" s="118"/>
      <c r="T61" s="99"/>
      <c r="U61" s="81" t="s">
        <v>168</v>
      </c>
      <c r="V61" s="87">
        <f t="shared" si="5"/>
        <v>0</v>
      </c>
      <c r="W61" s="84" t="s">
        <v>169</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8"/>
      <c r="E62" s="80" t="s">
        <v>313</v>
      </c>
      <c r="F62" s="150"/>
      <c r="G62" s="331"/>
      <c r="H62" s="256"/>
      <c r="I62" s="256"/>
      <c r="J62" s="100"/>
      <c r="K62" s="81" t="s">
        <v>169</v>
      </c>
      <c r="L62" s="82" t="str">
        <f t="shared" si="2"/>
        <v/>
      </c>
      <c r="M62" s="118"/>
      <c r="N62" s="99"/>
      <c r="O62" s="82" t="str">
        <f t="shared" si="3"/>
        <v/>
      </c>
      <c r="P62" s="100"/>
      <c r="Q62" s="99"/>
      <c r="R62" s="82" t="str">
        <f t="shared" si="4"/>
        <v/>
      </c>
      <c r="S62" s="118"/>
      <c r="T62" s="99"/>
      <c r="U62" s="81" t="s">
        <v>168</v>
      </c>
      <c r="V62" s="87">
        <f t="shared" si="5"/>
        <v>0</v>
      </c>
      <c r="W62" s="84" t="s">
        <v>169</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8"/>
      <c r="E63" s="80" t="s">
        <v>313</v>
      </c>
      <c r="F63" s="150"/>
      <c r="G63" s="331"/>
      <c r="H63" s="256"/>
      <c r="I63" s="256"/>
      <c r="J63" s="100"/>
      <c r="K63" s="81" t="s">
        <v>169</v>
      </c>
      <c r="L63" s="82" t="str">
        <f t="shared" si="2"/>
        <v/>
      </c>
      <c r="M63" s="118"/>
      <c r="N63" s="99"/>
      <c r="O63" s="82" t="str">
        <f t="shared" si="3"/>
        <v/>
      </c>
      <c r="P63" s="100"/>
      <c r="Q63" s="99"/>
      <c r="R63" s="82" t="str">
        <f t="shared" si="4"/>
        <v/>
      </c>
      <c r="S63" s="118"/>
      <c r="T63" s="99"/>
      <c r="U63" s="81" t="s">
        <v>168</v>
      </c>
      <c r="V63" s="87">
        <f t="shared" si="5"/>
        <v>0</v>
      </c>
      <c r="W63" s="84" t="s">
        <v>169</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8"/>
      <c r="E64" s="80" t="s">
        <v>313</v>
      </c>
      <c r="F64" s="150"/>
      <c r="G64" s="331"/>
      <c r="H64" s="256"/>
      <c r="I64" s="256"/>
      <c r="J64" s="100"/>
      <c r="K64" s="81" t="s">
        <v>169</v>
      </c>
      <c r="L64" s="82" t="str">
        <f t="shared" si="2"/>
        <v/>
      </c>
      <c r="M64" s="118"/>
      <c r="N64" s="99"/>
      <c r="O64" s="82" t="str">
        <f t="shared" si="3"/>
        <v/>
      </c>
      <c r="P64" s="100"/>
      <c r="Q64" s="99"/>
      <c r="R64" s="82" t="str">
        <f t="shared" si="4"/>
        <v/>
      </c>
      <c r="S64" s="118"/>
      <c r="T64" s="99"/>
      <c r="U64" s="81" t="s">
        <v>168</v>
      </c>
      <c r="V64" s="87">
        <f t="shared" si="5"/>
        <v>0</v>
      </c>
      <c r="W64" s="84" t="s">
        <v>169</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8"/>
      <c r="E65" s="80" t="s">
        <v>313</v>
      </c>
      <c r="F65" s="150"/>
      <c r="G65" s="331"/>
      <c r="H65" s="256"/>
      <c r="I65" s="256"/>
      <c r="J65" s="100"/>
      <c r="K65" s="81" t="s">
        <v>169</v>
      </c>
      <c r="L65" s="82" t="str">
        <f t="shared" si="2"/>
        <v/>
      </c>
      <c r="M65" s="118"/>
      <c r="N65" s="99"/>
      <c r="O65" s="82" t="str">
        <f t="shared" si="3"/>
        <v/>
      </c>
      <c r="P65" s="100"/>
      <c r="Q65" s="99"/>
      <c r="R65" s="82" t="str">
        <f t="shared" si="4"/>
        <v/>
      </c>
      <c r="S65" s="118"/>
      <c r="T65" s="99"/>
      <c r="U65" s="81" t="s">
        <v>168</v>
      </c>
      <c r="V65" s="87">
        <f t="shared" si="5"/>
        <v>0</v>
      </c>
      <c r="W65" s="84" t="s">
        <v>169</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8"/>
      <c r="E66" s="80" t="s">
        <v>313</v>
      </c>
      <c r="F66" s="150"/>
      <c r="G66" s="331"/>
      <c r="H66" s="256"/>
      <c r="I66" s="256"/>
      <c r="J66" s="100"/>
      <c r="K66" s="81" t="s">
        <v>169</v>
      </c>
      <c r="L66" s="82" t="str">
        <f t="shared" si="2"/>
        <v/>
      </c>
      <c r="M66" s="118"/>
      <c r="N66" s="99"/>
      <c r="O66" s="82" t="str">
        <f t="shared" si="3"/>
        <v/>
      </c>
      <c r="P66" s="100"/>
      <c r="Q66" s="99"/>
      <c r="R66" s="82" t="str">
        <f t="shared" si="4"/>
        <v/>
      </c>
      <c r="S66" s="118"/>
      <c r="T66" s="99"/>
      <c r="U66" s="81" t="s">
        <v>168</v>
      </c>
      <c r="V66" s="87">
        <f t="shared" si="5"/>
        <v>0</v>
      </c>
      <c r="W66" s="84" t="s">
        <v>169</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8"/>
      <c r="E67" s="80" t="s">
        <v>313</v>
      </c>
      <c r="F67" s="150"/>
      <c r="G67" s="331"/>
      <c r="H67" s="256"/>
      <c r="I67" s="256"/>
      <c r="J67" s="100"/>
      <c r="K67" s="81" t="s">
        <v>169</v>
      </c>
      <c r="L67" s="82" t="str">
        <f t="shared" si="2"/>
        <v/>
      </c>
      <c r="M67" s="118"/>
      <c r="N67" s="99"/>
      <c r="O67" s="82" t="str">
        <f t="shared" si="3"/>
        <v/>
      </c>
      <c r="P67" s="100"/>
      <c r="Q67" s="99"/>
      <c r="R67" s="82" t="str">
        <f t="shared" si="4"/>
        <v/>
      </c>
      <c r="S67" s="118"/>
      <c r="T67" s="99"/>
      <c r="U67" s="81" t="s">
        <v>168</v>
      </c>
      <c r="V67" s="87">
        <f t="shared" si="5"/>
        <v>0</v>
      </c>
      <c r="W67" s="84" t="s">
        <v>169</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8"/>
      <c r="E68" s="80" t="s">
        <v>313</v>
      </c>
      <c r="F68" s="150"/>
      <c r="G68" s="331"/>
      <c r="H68" s="256"/>
      <c r="I68" s="256"/>
      <c r="J68" s="100"/>
      <c r="K68" s="81" t="s">
        <v>169</v>
      </c>
      <c r="L68" s="82" t="str">
        <f t="shared" si="2"/>
        <v/>
      </c>
      <c r="M68" s="118"/>
      <c r="N68" s="99"/>
      <c r="O68" s="82" t="str">
        <f t="shared" si="3"/>
        <v/>
      </c>
      <c r="P68" s="100"/>
      <c r="Q68" s="99"/>
      <c r="R68" s="82" t="str">
        <f t="shared" si="4"/>
        <v/>
      </c>
      <c r="S68" s="118"/>
      <c r="T68" s="99"/>
      <c r="U68" s="81" t="s">
        <v>168</v>
      </c>
      <c r="V68" s="87">
        <f t="shared" si="5"/>
        <v>0</v>
      </c>
      <c r="W68" s="84" t="s">
        <v>169</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8"/>
      <c r="E69" s="80" t="s">
        <v>313</v>
      </c>
      <c r="F69" s="150"/>
      <c r="G69" s="331"/>
      <c r="H69" s="256"/>
      <c r="I69" s="256"/>
      <c r="J69" s="100"/>
      <c r="K69" s="81" t="s">
        <v>169</v>
      </c>
      <c r="L69" s="82" t="str">
        <f t="shared" ref="L69:L97" si="16">IF(M69&gt;=1,"×","")</f>
        <v/>
      </c>
      <c r="M69" s="118"/>
      <c r="N69" s="99"/>
      <c r="O69" s="82" t="str">
        <f t="shared" ref="O69:O97" si="17">IF(P69&gt;=1,"×","")</f>
        <v/>
      </c>
      <c r="P69" s="100"/>
      <c r="Q69" s="99"/>
      <c r="R69" s="82" t="str">
        <f t="shared" ref="R69:R97" si="18">IF(S69&gt;=1,"×","")</f>
        <v/>
      </c>
      <c r="S69" s="118"/>
      <c r="T69" s="99"/>
      <c r="U69" s="81" t="s">
        <v>168</v>
      </c>
      <c r="V69" s="87">
        <f t="shared" ref="V69:V97" si="19">IF(AND(M69&gt;0,P69&gt;0,S69&gt;0),J69*M69*P69*S69,IF(AND(M69&gt;0,P69&gt;0),J69*M69*P69,IF(M69&gt;0,J69*M69,J69)))</f>
        <v>0</v>
      </c>
      <c r="W69" s="84" t="s">
        <v>169</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8"/>
      <c r="E70" s="80" t="s">
        <v>313</v>
      </c>
      <c r="F70" s="150"/>
      <c r="G70" s="331"/>
      <c r="H70" s="256"/>
      <c r="I70" s="256"/>
      <c r="J70" s="100"/>
      <c r="K70" s="81" t="s">
        <v>169</v>
      </c>
      <c r="L70" s="82" t="str">
        <f t="shared" si="16"/>
        <v/>
      </c>
      <c r="M70" s="118"/>
      <c r="N70" s="99"/>
      <c r="O70" s="82" t="str">
        <f t="shared" si="17"/>
        <v/>
      </c>
      <c r="P70" s="100"/>
      <c r="Q70" s="99"/>
      <c r="R70" s="82" t="str">
        <f t="shared" si="18"/>
        <v/>
      </c>
      <c r="S70" s="118"/>
      <c r="T70" s="99"/>
      <c r="U70" s="81" t="s">
        <v>168</v>
      </c>
      <c r="V70" s="87">
        <f t="shared" si="19"/>
        <v>0</v>
      </c>
      <c r="W70" s="84" t="s">
        <v>169</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8"/>
      <c r="E71" s="80" t="s">
        <v>313</v>
      </c>
      <c r="F71" s="150"/>
      <c r="G71" s="331"/>
      <c r="H71" s="256"/>
      <c r="I71" s="256"/>
      <c r="J71" s="100"/>
      <c r="K71" s="81" t="s">
        <v>169</v>
      </c>
      <c r="L71" s="82" t="str">
        <f t="shared" si="16"/>
        <v/>
      </c>
      <c r="M71" s="118"/>
      <c r="N71" s="99"/>
      <c r="O71" s="82" t="str">
        <f t="shared" si="17"/>
        <v/>
      </c>
      <c r="P71" s="100"/>
      <c r="Q71" s="99"/>
      <c r="R71" s="82" t="str">
        <f t="shared" si="18"/>
        <v/>
      </c>
      <c r="S71" s="118"/>
      <c r="T71" s="99"/>
      <c r="U71" s="81" t="s">
        <v>168</v>
      </c>
      <c r="V71" s="87">
        <f t="shared" si="19"/>
        <v>0</v>
      </c>
      <c r="W71" s="84" t="s">
        <v>169</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8"/>
      <c r="E72" s="80" t="s">
        <v>313</v>
      </c>
      <c r="F72" s="150"/>
      <c r="G72" s="331"/>
      <c r="H72" s="256"/>
      <c r="I72" s="256"/>
      <c r="J72" s="100"/>
      <c r="K72" s="81" t="s">
        <v>169</v>
      </c>
      <c r="L72" s="82" t="str">
        <f t="shared" si="16"/>
        <v/>
      </c>
      <c r="M72" s="118"/>
      <c r="N72" s="99"/>
      <c r="O72" s="82" t="str">
        <f t="shared" si="17"/>
        <v/>
      </c>
      <c r="P72" s="100"/>
      <c r="Q72" s="99"/>
      <c r="R72" s="82" t="str">
        <f t="shared" si="18"/>
        <v/>
      </c>
      <c r="S72" s="118"/>
      <c r="T72" s="99"/>
      <c r="U72" s="81" t="s">
        <v>168</v>
      </c>
      <c r="V72" s="87">
        <f t="shared" si="19"/>
        <v>0</v>
      </c>
      <c r="W72" s="84" t="s">
        <v>169</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8"/>
      <c r="E73" s="80" t="s">
        <v>313</v>
      </c>
      <c r="F73" s="150"/>
      <c r="G73" s="331"/>
      <c r="H73" s="256"/>
      <c r="I73" s="256"/>
      <c r="J73" s="100"/>
      <c r="K73" s="81" t="s">
        <v>169</v>
      </c>
      <c r="L73" s="82" t="str">
        <f t="shared" si="16"/>
        <v/>
      </c>
      <c r="M73" s="118"/>
      <c r="N73" s="99"/>
      <c r="O73" s="82" t="str">
        <f t="shared" si="17"/>
        <v/>
      </c>
      <c r="P73" s="100"/>
      <c r="Q73" s="99"/>
      <c r="R73" s="82" t="str">
        <f t="shared" si="18"/>
        <v/>
      </c>
      <c r="S73" s="118"/>
      <c r="T73" s="99"/>
      <c r="U73" s="81" t="s">
        <v>168</v>
      </c>
      <c r="V73" s="87">
        <f t="shared" si="19"/>
        <v>0</v>
      </c>
      <c r="W73" s="84" t="s">
        <v>169</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8"/>
      <c r="E74" s="80" t="s">
        <v>313</v>
      </c>
      <c r="F74" s="150"/>
      <c r="G74" s="331"/>
      <c r="H74" s="256"/>
      <c r="I74" s="256"/>
      <c r="J74" s="100"/>
      <c r="K74" s="81" t="s">
        <v>169</v>
      </c>
      <c r="L74" s="82" t="str">
        <f t="shared" si="16"/>
        <v/>
      </c>
      <c r="M74" s="118"/>
      <c r="N74" s="99"/>
      <c r="O74" s="82" t="str">
        <f t="shared" si="17"/>
        <v/>
      </c>
      <c r="P74" s="100"/>
      <c r="Q74" s="99"/>
      <c r="R74" s="82" t="str">
        <f t="shared" si="18"/>
        <v/>
      </c>
      <c r="S74" s="118"/>
      <c r="T74" s="99"/>
      <c r="U74" s="81" t="s">
        <v>168</v>
      </c>
      <c r="V74" s="87">
        <f t="shared" si="19"/>
        <v>0</v>
      </c>
      <c r="W74" s="84" t="s">
        <v>169</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8"/>
      <c r="E75" s="80" t="s">
        <v>313</v>
      </c>
      <c r="F75" s="150"/>
      <c r="G75" s="331"/>
      <c r="H75" s="256"/>
      <c r="I75" s="256"/>
      <c r="J75" s="100"/>
      <c r="K75" s="81" t="s">
        <v>169</v>
      </c>
      <c r="L75" s="82" t="str">
        <f t="shared" si="16"/>
        <v/>
      </c>
      <c r="M75" s="118"/>
      <c r="N75" s="99"/>
      <c r="O75" s="82" t="str">
        <f t="shared" si="17"/>
        <v/>
      </c>
      <c r="P75" s="100"/>
      <c r="Q75" s="99"/>
      <c r="R75" s="82" t="str">
        <f t="shared" si="18"/>
        <v/>
      </c>
      <c r="S75" s="118"/>
      <c r="T75" s="99"/>
      <c r="U75" s="81" t="s">
        <v>168</v>
      </c>
      <c r="V75" s="87">
        <f t="shared" si="19"/>
        <v>0</v>
      </c>
      <c r="W75" s="84" t="s">
        <v>169</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8"/>
      <c r="E76" s="80" t="s">
        <v>313</v>
      </c>
      <c r="F76" s="150"/>
      <c r="G76" s="331"/>
      <c r="H76" s="256"/>
      <c r="I76" s="256"/>
      <c r="J76" s="100"/>
      <c r="K76" s="81" t="s">
        <v>169</v>
      </c>
      <c r="L76" s="82" t="str">
        <f t="shared" si="16"/>
        <v/>
      </c>
      <c r="M76" s="118"/>
      <c r="N76" s="99"/>
      <c r="O76" s="82" t="str">
        <f t="shared" si="17"/>
        <v/>
      </c>
      <c r="P76" s="100"/>
      <c r="Q76" s="99"/>
      <c r="R76" s="82" t="str">
        <f t="shared" si="18"/>
        <v/>
      </c>
      <c r="S76" s="118"/>
      <c r="T76" s="99"/>
      <c r="U76" s="81" t="s">
        <v>168</v>
      </c>
      <c r="V76" s="87">
        <f t="shared" si="19"/>
        <v>0</v>
      </c>
      <c r="W76" s="84" t="s">
        <v>169</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313" t="str">
        <f t="shared" si="15"/>
        <v>0</v>
      </c>
      <c r="D77" s="314"/>
      <c r="E77" s="315" t="s">
        <v>313</v>
      </c>
      <c r="F77" s="316"/>
      <c r="G77" s="332"/>
      <c r="H77" s="317"/>
      <c r="I77" s="317"/>
      <c r="J77" s="318"/>
      <c r="K77" s="319" t="s">
        <v>169</v>
      </c>
      <c r="L77" s="320" t="str">
        <f t="shared" si="16"/>
        <v/>
      </c>
      <c r="M77" s="321"/>
      <c r="N77" s="322"/>
      <c r="O77" s="320" t="str">
        <f t="shared" si="17"/>
        <v/>
      </c>
      <c r="P77" s="318"/>
      <c r="Q77" s="322"/>
      <c r="R77" s="320" t="str">
        <f t="shared" si="18"/>
        <v/>
      </c>
      <c r="S77" s="321"/>
      <c r="T77" s="322"/>
      <c r="U77" s="319" t="s">
        <v>168</v>
      </c>
      <c r="V77" s="323">
        <f t="shared" si="19"/>
        <v>0</v>
      </c>
      <c r="W77" s="324" t="s">
        <v>169</v>
      </c>
      <c r="X77" s="313"/>
      <c r="Y77" s="313"/>
      <c r="Z77" s="313" t="str">
        <f t="shared" si="20"/>
        <v>柱　　円</v>
      </c>
      <c r="AA77" s="313"/>
      <c r="AB77" s="313">
        <f t="shared" si="21"/>
        <v>0</v>
      </c>
      <c r="AC77" s="313">
        <f t="shared" si="22"/>
        <v>0</v>
      </c>
      <c r="AD77" s="313">
        <f t="shared" si="23"/>
        <v>0</v>
      </c>
      <c r="AE77" s="313">
        <f t="shared" si="24"/>
        <v>1</v>
      </c>
      <c r="AF77" s="313">
        <f t="shared" si="14"/>
        <v>1</v>
      </c>
      <c r="AG77" s="313">
        <f t="shared" si="25"/>
        <v>0</v>
      </c>
      <c r="AH77" s="313">
        <f t="shared" si="26"/>
        <v>2</v>
      </c>
      <c r="AI77" s="313"/>
      <c r="AJ77" s="313"/>
      <c r="AK77" s="313"/>
      <c r="AL77" s="313"/>
      <c r="AM77" s="313"/>
      <c r="AN77" s="313"/>
      <c r="AO77" s="313"/>
      <c r="AP77" s="313"/>
      <c r="AQ77" s="313"/>
      <c r="AR77" s="313"/>
      <c r="AS77" s="313"/>
      <c r="AT77" s="326"/>
      <c r="AU77" s="327"/>
      <c r="AV77" s="328"/>
    </row>
    <row r="78" spans="2:48">
      <c r="B78">
        <f>+COUNTIF($D$4:D78,D78)</f>
        <v>0</v>
      </c>
      <c r="C78" s="301" t="str">
        <f t="shared" si="15"/>
        <v>0</v>
      </c>
      <c r="D78" s="302"/>
      <c r="E78" s="303" t="s">
        <v>313</v>
      </c>
      <c r="F78" s="304"/>
      <c r="G78" s="333"/>
      <c r="H78" s="305"/>
      <c r="I78" s="305"/>
      <c r="J78" s="306"/>
      <c r="K78" s="307" t="s">
        <v>169</v>
      </c>
      <c r="L78" s="308" t="str">
        <f t="shared" si="16"/>
        <v/>
      </c>
      <c r="M78" s="309"/>
      <c r="N78" s="310"/>
      <c r="O78" s="308" t="str">
        <f t="shared" si="17"/>
        <v/>
      </c>
      <c r="P78" s="306"/>
      <c r="Q78" s="310"/>
      <c r="R78" s="308" t="str">
        <f t="shared" si="18"/>
        <v/>
      </c>
      <c r="S78" s="309"/>
      <c r="T78" s="310"/>
      <c r="U78" s="307" t="s">
        <v>168</v>
      </c>
      <c r="V78" s="311">
        <f t="shared" si="19"/>
        <v>0</v>
      </c>
      <c r="W78" s="312" t="s">
        <v>169</v>
      </c>
      <c r="X78" s="301"/>
      <c r="Y78" s="301"/>
      <c r="Z78" s="301" t="str">
        <f t="shared" si="20"/>
        <v>柱　　円</v>
      </c>
      <c r="AA78" s="301"/>
      <c r="AB78" s="301">
        <f t="shared" si="21"/>
        <v>0</v>
      </c>
      <c r="AC78" s="301">
        <f t="shared" si="22"/>
        <v>0</v>
      </c>
      <c r="AD78" s="301">
        <f t="shared" si="23"/>
        <v>0</v>
      </c>
      <c r="AE78" s="301">
        <f t="shared" si="24"/>
        <v>1</v>
      </c>
      <c r="AF78" s="301">
        <f t="shared" si="14"/>
        <v>1</v>
      </c>
      <c r="AG78" s="301">
        <f t="shared" si="25"/>
        <v>0</v>
      </c>
      <c r="AH78" s="301">
        <f t="shared" si="26"/>
        <v>2</v>
      </c>
      <c r="AI78" s="301"/>
      <c r="AJ78" s="301"/>
      <c r="AK78" s="301"/>
      <c r="AL78" s="301"/>
      <c r="AM78" s="301"/>
      <c r="AN78" s="301"/>
      <c r="AO78" s="301"/>
      <c r="AP78" s="301"/>
      <c r="AQ78" s="301"/>
      <c r="AR78" s="301"/>
      <c r="AS78" s="301"/>
      <c r="AT78" s="325"/>
      <c r="AU78" s="325"/>
      <c r="AV78" s="325"/>
    </row>
    <row r="79" spans="2:48">
      <c r="B79">
        <f>+COUNTIF($D$4:D79,D79)</f>
        <v>0</v>
      </c>
      <c r="C79" t="str">
        <f t="shared" si="15"/>
        <v>0</v>
      </c>
      <c r="D79" s="98"/>
      <c r="E79" s="80" t="s">
        <v>313</v>
      </c>
      <c r="F79" s="150"/>
      <c r="G79" s="331"/>
      <c r="H79" s="256"/>
      <c r="I79" s="256"/>
      <c r="J79" s="100"/>
      <c r="K79" s="81" t="s">
        <v>169</v>
      </c>
      <c r="L79" s="82" t="str">
        <f t="shared" si="16"/>
        <v/>
      </c>
      <c r="M79" s="118"/>
      <c r="N79" s="99"/>
      <c r="O79" s="82" t="str">
        <f t="shared" si="17"/>
        <v/>
      </c>
      <c r="P79" s="100"/>
      <c r="Q79" s="99"/>
      <c r="R79" s="82" t="str">
        <f t="shared" si="18"/>
        <v/>
      </c>
      <c r="S79" s="118"/>
      <c r="T79" s="99"/>
      <c r="U79" s="81" t="s">
        <v>168</v>
      </c>
      <c r="V79" s="87">
        <f t="shared" si="19"/>
        <v>0</v>
      </c>
      <c r="W79" s="84" t="s">
        <v>169</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8"/>
      <c r="E80" s="80" t="s">
        <v>313</v>
      </c>
      <c r="F80" s="150"/>
      <c r="G80" s="331"/>
      <c r="H80" s="256"/>
      <c r="I80" s="256"/>
      <c r="J80" s="100"/>
      <c r="K80" s="81" t="s">
        <v>169</v>
      </c>
      <c r="L80" s="82" t="str">
        <f t="shared" si="16"/>
        <v/>
      </c>
      <c r="M80" s="118"/>
      <c r="N80" s="99"/>
      <c r="O80" s="82" t="str">
        <f t="shared" si="17"/>
        <v/>
      </c>
      <c r="P80" s="100"/>
      <c r="Q80" s="99"/>
      <c r="R80" s="82" t="str">
        <f t="shared" si="18"/>
        <v/>
      </c>
      <c r="S80" s="118"/>
      <c r="T80" s="99"/>
      <c r="U80" s="81" t="s">
        <v>168</v>
      </c>
      <c r="V80" s="87">
        <f t="shared" si="19"/>
        <v>0</v>
      </c>
      <c r="W80" s="84" t="s">
        <v>169</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8"/>
      <c r="E81" s="80" t="s">
        <v>313</v>
      </c>
      <c r="F81" s="150"/>
      <c r="G81" s="331"/>
      <c r="H81" s="256"/>
      <c r="I81" s="256"/>
      <c r="J81" s="100"/>
      <c r="K81" s="81" t="s">
        <v>169</v>
      </c>
      <c r="L81" s="82" t="str">
        <f t="shared" si="16"/>
        <v/>
      </c>
      <c r="M81" s="118"/>
      <c r="N81" s="99"/>
      <c r="O81" s="82" t="str">
        <f t="shared" si="17"/>
        <v/>
      </c>
      <c r="P81" s="100"/>
      <c r="Q81" s="99"/>
      <c r="R81" s="82" t="str">
        <f t="shared" si="18"/>
        <v/>
      </c>
      <c r="S81" s="118"/>
      <c r="T81" s="99"/>
      <c r="U81" s="81" t="s">
        <v>168</v>
      </c>
      <c r="V81" s="87">
        <f t="shared" si="19"/>
        <v>0</v>
      </c>
      <c r="W81" s="84" t="s">
        <v>169</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8"/>
      <c r="E82" s="80" t="s">
        <v>313</v>
      </c>
      <c r="F82" s="150"/>
      <c r="G82" s="331"/>
      <c r="H82" s="256"/>
      <c r="I82" s="256"/>
      <c r="J82" s="100"/>
      <c r="K82" s="81" t="s">
        <v>169</v>
      </c>
      <c r="L82" s="82" t="str">
        <f t="shared" si="16"/>
        <v/>
      </c>
      <c r="M82" s="118"/>
      <c r="N82" s="99"/>
      <c r="O82" s="82" t="str">
        <f t="shared" si="17"/>
        <v/>
      </c>
      <c r="P82" s="100"/>
      <c r="Q82" s="99"/>
      <c r="R82" s="82" t="str">
        <f t="shared" si="18"/>
        <v/>
      </c>
      <c r="S82" s="118"/>
      <c r="T82" s="99"/>
      <c r="U82" s="81" t="s">
        <v>168</v>
      </c>
      <c r="V82" s="87">
        <f t="shared" si="19"/>
        <v>0</v>
      </c>
      <c r="W82" s="84" t="s">
        <v>169</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8"/>
      <c r="E83" s="80" t="s">
        <v>313</v>
      </c>
      <c r="F83" s="150"/>
      <c r="G83" s="331"/>
      <c r="H83" s="256"/>
      <c r="I83" s="256"/>
      <c r="J83" s="100"/>
      <c r="K83" s="81" t="s">
        <v>169</v>
      </c>
      <c r="L83" s="82" t="str">
        <f t="shared" si="16"/>
        <v/>
      </c>
      <c r="M83" s="118"/>
      <c r="N83" s="99"/>
      <c r="O83" s="82" t="str">
        <f t="shared" si="17"/>
        <v/>
      </c>
      <c r="P83" s="100"/>
      <c r="Q83" s="99"/>
      <c r="R83" s="82" t="str">
        <f t="shared" si="18"/>
        <v/>
      </c>
      <c r="S83" s="118"/>
      <c r="T83" s="99"/>
      <c r="U83" s="81" t="s">
        <v>168</v>
      </c>
      <c r="V83" s="87">
        <f t="shared" si="19"/>
        <v>0</v>
      </c>
      <c r="W83" s="84" t="s">
        <v>169</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8"/>
      <c r="E84" s="80" t="s">
        <v>313</v>
      </c>
      <c r="F84" s="150"/>
      <c r="G84" s="331"/>
      <c r="H84" s="256"/>
      <c r="I84" s="256"/>
      <c r="J84" s="100"/>
      <c r="K84" s="81" t="s">
        <v>169</v>
      </c>
      <c r="L84" s="82" t="str">
        <f t="shared" si="16"/>
        <v/>
      </c>
      <c r="M84" s="118"/>
      <c r="N84" s="99"/>
      <c r="O84" s="82" t="str">
        <f t="shared" si="17"/>
        <v/>
      </c>
      <c r="P84" s="100"/>
      <c r="Q84" s="99"/>
      <c r="R84" s="82" t="str">
        <f t="shared" si="18"/>
        <v/>
      </c>
      <c r="S84" s="118"/>
      <c r="T84" s="99"/>
      <c r="U84" s="81" t="s">
        <v>168</v>
      </c>
      <c r="V84" s="87">
        <f t="shared" si="19"/>
        <v>0</v>
      </c>
      <c r="W84" s="84" t="s">
        <v>169</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8"/>
      <c r="E85" s="80" t="s">
        <v>313</v>
      </c>
      <c r="F85" s="150"/>
      <c r="G85" s="331"/>
      <c r="H85" s="256"/>
      <c r="I85" s="256"/>
      <c r="J85" s="100"/>
      <c r="K85" s="81" t="s">
        <v>169</v>
      </c>
      <c r="L85" s="82" t="str">
        <f t="shared" si="16"/>
        <v/>
      </c>
      <c r="M85" s="118"/>
      <c r="N85" s="99"/>
      <c r="O85" s="82" t="str">
        <f t="shared" si="17"/>
        <v/>
      </c>
      <c r="P85" s="100"/>
      <c r="Q85" s="99"/>
      <c r="R85" s="82" t="str">
        <f t="shared" si="18"/>
        <v/>
      </c>
      <c r="S85" s="118"/>
      <c r="T85" s="99"/>
      <c r="U85" s="81" t="s">
        <v>168</v>
      </c>
      <c r="V85" s="87">
        <f t="shared" si="19"/>
        <v>0</v>
      </c>
      <c r="W85" s="84" t="s">
        <v>169</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8"/>
      <c r="E86" s="80" t="s">
        <v>313</v>
      </c>
      <c r="F86" s="150"/>
      <c r="G86" s="331"/>
      <c r="H86" s="256"/>
      <c r="I86" s="256"/>
      <c r="J86" s="100"/>
      <c r="K86" s="81" t="s">
        <v>169</v>
      </c>
      <c r="L86" s="82" t="str">
        <f t="shared" si="16"/>
        <v/>
      </c>
      <c r="M86" s="118"/>
      <c r="N86" s="99"/>
      <c r="O86" s="82" t="str">
        <f t="shared" si="17"/>
        <v/>
      </c>
      <c r="P86" s="100"/>
      <c r="Q86" s="99"/>
      <c r="R86" s="82" t="str">
        <f t="shared" si="18"/>
        <v/>
      </c>
      <c r="S86" s="118"/>
      <c r="T86" s="99"/>
      <c r="U86" s="81" t="s">
        <v>168</v>
      </c>
      <c r="V86" s="87">
        <f t="shared" si="19"/>
        <v>0</v>
      </c>
      <c r="W86" s="84" t="s">
        <v>169</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8"/>
      <c r="E87" s="80" t="s">
        <v>313</v>
      </c>
      <c r="F87" s="150"/>
      <c r="G87" s="331"/>
      <c r="H87" s="256"/>
      <c r="I87" s="256"/>
      <c r="J87" s="100"/>
      <c r="K87" s="81" t="s">
        <v>169</v>
      </c>
      <c r="L87" s="82" t="str">
        <f t="shared" si="16"/>
        <v/>
      </c>
      <c r="M87" s="118"/>
      <c r="N87" s="99"/>
      <c r="O87" s="82" t="str">
        <f t="shared" si="17"/>
        <v/>
      </c>
      <c r="P87" s="100"/>
      <c r="Q87" s="99"/>
      <c r="R87" s="82" t="str">
        <f t="shared" si="18"/>
        <v/>
      </c>
      <c r="S87" s="118"/>
      <c r="T87" s="99"/>
      <c r="U87" s="81" t="s">
        <v>168</v>
      </c>
      <c r="V87" s="87">
        <f t="shared" si="19"/>
        <v>0</v>
      </c>
      <c r="W87" s="84" t="s">
        <v>169</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8"/>
      <c r="E88" s="80" t="s">
        <v>313</v>
      </c>
      <c r="F88" s="150"/>
      <c r="G88" s="331"/>
      <c r="H88" s="256"/>
      <c r="I88" s="256"/>
      <c r="J88" s="100"/>
      <c r="K88" s="81" t="s">
        <v>169</v>
      </c>
      <c r="L88" s="82" t="str">
        <f t="shared" si="16"/>
        <v/>
      </c>
      <c r="M88" s="118"/>
      <c r="N88" s="99"/>
      <c r="O88" s="82" t="str">
        <f t="shared" si="17"/>
        <v/>
      </c>
      <c r="P88" s="100"/>
      <c r="Q88" s="99"/>
      <c r="R88" s="82" t="str">
        <f t="shared" si="18"/>
        <v/>
      </c>
      <c r="S88" s="118"/>
      <c r="T88" s="99"/>
      <c r="U88" s="81" t="s">
        <v>168</v>
      </c>
      <c r="V88" s="87">
        <f t="shared" si="19"/>
        <v>0</v>
      </c>
      <c r="W88" s="84" t="s">
        <v>169</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8"/>
      <c r="E89" s="80" t="s">
        <v>313</v>
      </c>
      <c r="F89" s="150"/>
      <c r="G89" s="331"/>
      <c r="H89" s="256"/>
      <c r="I89" s="256"/>
      <c r="J89" s="100"/>
      <c r="K89" s="81" t="s">
        <v>169</v>
      </c>
      <c r="L89" s="82" t="str">
        <f t="shared" si="16"/>
        <v/>
      </c>
      <c r="M89" s="118"/>
      <c r="N89" s="99"/>
      <c r="O89" s="82" t="str">
        <f t="shared" si="17"/>
        <v/>
      </c>
      <c r="P89" s="100"/>
      <c r="Q89" s="99"/>
      <c r="R89" s="82" t="str">
        <f t="shared" si="18"/>
        <v/>
      </c>
      <c r="S89" s="118"/>
      <c r="T89" s="99"/>
      <c r="U89" s="81" t="s">
        <v>168</v>
      </c>
      <c r="V89" s="87">
        <f t="shared" si="19"/>
        <v>0</v>
      </c>
      <c r="W89" s="84" t="s">
        <v>169</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8"/>
      <c r="E90" s="80" t="s">
        <v>313</v>
      </c>
      <c r="F90" s="150"/>
      <c r="G90" s="331"/>
      <c r="H90" s="256"/>
      <c r="I90" s="256"/>
      <c r="J90" s="100"/>
      <c r="K90" s="81" t="s">
        <v>169</v>
      </c>
      <c r="L90" s="82" t="str">
        <f t="shared" si="16"/>
        <v/>
      </c>
      <c r="M90" s="118"/>
      <c r="N90" s="99"/>
      <c r="O90" s="82" t="str">
        <f t="shared" si="17"/>
        <v/>
      </c>
      <c r="P90" s="100"/>
      <c r="Q90" s="99"/>
      <c r="R90" s="82" t="str">
        <f t="shared" si="18"/>
        <v/>
      </c>
      <c r="S90" s="118"/>
      <c r="T90" s="99"/>
      <c r="U90" s="81" t="s">
        <v>168</v>
      </c>
      <c r="V90" s="87">
        <f t="shared" si="19"/>
        <v>0</v>
      </c>
      <c r="W90" s="84" t="s">
        <v>169</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8"/>
      <c r="E91" s="80" t="s">
        <v>313</v>
      </c>
      <c r="F91" s="150"/>
      <c r="G91" s="331"/>
      <c r="H91" s="256"/>
      <c r="I91" s="256"/>
      <c r="J91" s="100"/>
      <c r="K91" s="81" t="s">
        <v>169</v>
      </c>
      <c r="L91" s="82" t="str">
        <f t="shared" si="16"/>
        <v/>
      </c>
      <c r="M91" s="118"/>
      <c r="N91" s="99"/>
      <c r="O91" s="82" t="str">
        <f t="shared" si="17"/>
        <v/>
      </c>
      <c r="P91" s="100"/>
      <c r="Q91" s="99"/>
      <c r="R91" s="82" t="str">
        <f t="shared" si="18"/>
        <v/>
      </c>
      <c r="S91" s="118"/>
      <c r="T91" s="99"/>
      <c r="U91" s="81" t="s">
        <v>168</v>
      </c>
      <c r="V91" s="87">
        <f t="shared" si="19"/>
        <v>0</v>
      </c>
      <c r="W91" s="84" t="s">
        <v>169</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8"/>
      <c r="E92" s="80" t="s">
        <v>313</v>
      </c>
      <c r="F92" s="150"/>
      <c r="G92" s="331"/>
      <c r="H92" s="256"/>
      <c r="I92" s="256"/>
      <c r="J92" s="100"/>
      <c r="K92" s="81" t="s">
        <v>169</v>
      </c>
      <c r="L92" s="82" t="str">
        <f t="shared" si="16"/>
        <v/>
      </c>
      <c r="M92" s="118"/>
      <c r="N92" s="99"/>
      <c r="O92" s="82" t="str">
        <f t="shared" si="17"/>
        <v/>
      </c>
      <c r="P92" s="100"/>
      <c r="Q92" s="99"/>
      <c r="R92" s="82" t="str">
        <f t="shared" si="18"/>
        <v/>
      </c>
      <c r="S92" s="118"/>
      <c r="T92" s="99"/>
      <c r="U92" s="81" t="s">
        <v>168</v>
      </c>
      <c r="V92" s="87">
        <f t="shared" si="19"/>
        <v>0</v>
      </c>
      <c r="W92" s="84" t="s">
        <v>169</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8"/>
      <c r="E93" s="80" t="s">
        <v>313</v>
      </c>
      <c r="F93" s="150"/>
      <c r="G93" s="331"/>
      <c r="H93" s="256"/>
      <c r="I93" s="256"/>
      <c r="J93" s="100"/>
      <c r="K93" s="81" t="s">
        <v>169</v>
      </c>
      <c r="L93" s="82" t="str">
        <f t="shared" si="16"/>
        <v/>
      </c>
      <c r="M93" s="118"/>
      <c r="N93" s="99"/>
      <c r="O93" s="82" t="str">
        <f t="shared" si="17"/>
        <v/>
      </c>
      <c r="P93" s="100"/>
      <c r="Q93" s="99"/>
      <c r="R93" s="82" t="str">
        <f t="shared" si="18"/>
        <v/>
      </c>
      <c r="S93" s="118"/>
      <c r="T93" s="99"/>
      <c r="U93" s="81" t="s">
        <v>168</v>
      </c>
      <c r="V93" s="87">
        <f t="shared" si="19"/>
        <v>0</v>
      </c>
      <c r="W93" s="84" t="s">
        <v>169</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8"/>
      <c r="E94" s="80" t="s">
        <v>313</v>
      </c>
      <c r="F94" s="150"/>
      <c r="G94" s="331"/>
      <c r="H94" s="256"/>
      <c r="I94" s="256"/>
      <c r="J94" s="100"/>
      <c r="K94" s="81" t="s">
        <v>169</v>
      </c>
      <c r="L94" s="82" t="str">
        <f t="shared" si="16"/>
        <v/>
      </c>
      <c r="M94" s="118"/>
      <c r="N94" s="99"/>
      <c r="O94" s="82" t="str">
        <f t="shared" si="17"/>
        <v/>
      </c>
      <c r="P94" s="100"/>
      <c r="Q94" s="99"/>
      <c r="R94" s="82" t="str">
        <f t="shared" si="18"/>
        <v/>
      </c>
      <c r="S94" s="118"/>
      <c r="T94" s="99"/>
      <c r="U94" s="81" t="s">
        <v>168</v>
      </c>
      <c r="V94" s="87">
        <f t="shared" si="19"/>
        <v>0</v>
      </c>
      <c r="W94" s="84" t="s">
        <v>169</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8"/>
      <c r="E95" s="80" t="s">
        <v>313</v>
      </c>
      <c r="F95" s="150"/>
      <c r="G95" s="331"/>
      <c r="H95" s="256"/>
      <c r="I95" s="256"/>
      <c r="J95" s="100"/>
      <c r="K95" s="81" t="s">
        <v>169</v>
      </c>
      <c r="L95" s="82" t="str">
        <f t="shared" si="16"/>
        <v/>
      </c>
      <c r="M95" s="118"/>
      <c r="N95" s="99"/>
      <c r="O95" s="82" t="str">
        <f t="shared" si="17"/>
        <v/>
      </c>
      <c r="P95" s="100"/>
      <c r="Q95" s="99"/>
      <c r="R95" s="82" t="str">
        <f t="shared" si="18"/>
        <v/>
      </c>
      <c r="S95" s="118"/>
      <c r="T95" s="99"/>
      <c r="U95" s="81" t="s">
        <v>168</v>
      </c>
      <c r="V95" s="87">
        <f t="shared" si="19"/>
        <v>0</v>
      </c>
      <c r="W95" s="84" t="s">
        <v>169</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8"/>
      <c r="E96" s="80" t="s">
        <v>313</v>
      </c>
      <c r="F96" s="150"/>
      <c r="G96" s="331"/>
      <c r="H96" s="256"/>
      <c r="I96" s="256"/>
      <c r="J96" s="100"/>
      <c r="K96" s="81" t="s">
        <v>169</v>
      </c>
      <c r="L96" s="82" t="str">
        <f t="shared" si="16"/>
        <v/>
      </c>
      <c r="M96" s="118"/>
      <c r="N96" s="99"/>
      <c r="O96" s="82" t="str">
        <f t="shared" si="17"/>
        <v/>
      </c>
      <c r="P96" s="100"/>
      <c r="Q96" s="99"/>
      <c r="R96" s="82" t="str">
        <f t="shared" si="18"/>
        <v/>
      </c>
      <c r="S96" s="118"/>
      <c r="T96" s="99"/>
      <c r="U96" s="81" t="s">
        <v>168</v>
      </c>
      <c r="V96" s="87">
        <f t="shared" si="19"/>
        <v>0</v>
      </c>
      <c r="W96" s="84" t="s">
        <v>169</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44"/>
      <c r="E97" s="145" t="s">
        <v>313</v>
      </c>
      <c r="F97" s="151"/>
      <c r="G97" s="334"/>
      <c r="H97" s="256"/>
      <c r="I97" s="256"/>
      <c r="J97" s="100"/>
      <c r="K97" s="92" t="s">
        <v>169</v>
      </c>
      <c r="L97" s="93" t="str">
        <f t="shared" si="16"/>
        <v/>
      </c>
      <c r="M97" s="148"/>
      <c r="N97" s="146"/>
      <c r="O97" s="93" t="str">
        <f t="shared" si="17"/>
        <v/>
      </c>
      <c r="P97" s="147"/>
      <c r="Q97" s="146"/>
      <c r="R97" s="93" t="str">
        <f t="shared" si="18"/>
        <v/>
      </c>
      <c r="S97" s="148"/>
      <c r="T97" s="146"/>
      <c r="U97" s="92" t="s">
        <v>168</v>
      </c>
      <c r="V97" s="94">
        <f t="shared" si="19"/>
        <v>0</v>
      </c>
      <c r="W97" s="95" t="s">
        <v>169</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85"/>
    </row>
    <row r="202" spans="5:5">
      <c r="E202" s="80" t="s">
        <v>177</v>
      </c>
    </row>
    <row r="203" spans="5:5">
      <c r="E203" s="80" t="s">
        <v>177</v>
      </c>
    </row>
    <row r="204" spans="5:5">
      <c r="E204" s="80" t="s">
        <v>177</v>
      </c>
    </row>
    <row r="205" spans="5:5">
      <c r="E205" s="80" t="s">
        <v>177</v>
      </c>
    </row>
    <row r="206" spans="5:5">
      <c r="E206" s="80" t="s">
        <v>177</v>
      </c>
    </row>
    <row r="207" spans="5:5">
      <c r="E207" s="80" t="s">
        <v>177</v>
      </c>
    </row>
    <row r="208" spans="5:5">
      <c r="E208" s="80" t="s">
        <v>177</v>
      </c>
    </row>
    <row r="209" spans="5:5">
      <c r="E209" s="80" t="s">
        <v>177</v>
      </c>
    </row>
    <row r="210" spans="5:5">
      <c r="E210" s="80" t="s">
        <v>177</v>
      </c>
    </row>
    <row r="211" spans="5:5">
      <c r="E211" s="80" t="s">
        <v>177</v>
      </c>
    </row>
    <row r="212" spans="5:5">
      <c r="E212" s="80" t="s">
        <v>177</v>
      </c>
    </row>
    <row r="213" spans="5:5">
      <c r="E213" s="80" t="s">
        <v>177</v>
      </c>
    </row>
    <row r="214" spans="5:5">
      <c r="E214" s="80" t="s">
        <v>177</v>
      </c>
    </row>
    <row r="215" spans="5:5">
      <c r="E215" s="80" t="s">
        <v>176</v>
      </c>
    </row>
    <row r="216" spans="5:5">
      <c r="E216" s="80" t="s">
        <v>176</v>
      </c>
    </row>
    <row r="217" spans="5:5">
      <c r="E217" s="80" t="s">
        <v>176</v>
      </c>
    </row>
    <row r="218" spans="5:5">
      <c r="E218" s="80" t="s">
        <v>176</v>
      </c>
    </row>
    <row r="219" spans="5:5">
      <c r="E219" s="80" t="s">
        <v>177</v>
      </c>
    </row>
    <row r="220" spans="5:5">
      <c r="E220" s="80" t="s">
        <v>177</v>
      </c>
    </row>
    <row r="221" spans="5:5">
      <c r="E221" s="80" t="s">
        <v>177</v>
      </c>
    </row>
    <row r="222" spans="5:5">
      <c r="E222" s="80" t="s">
        <v>177</v>
      </c>
    </row>
    <row r="223" spans="5:5">
      <c r="E223" s="80" t="s">
        <v>177</v>
      </c>
    </row>
    <row r="224" spans="5:5">
      <c r="E224" s="80" t="s">
        <v>177</v>
      </c>
    </row>
    <row r="225" spans="5:5">
      <c r="E225" s="80" t="s">
        <v>177</v>
      </c>
    </row>
    <row r="226" spans="5:5">
      <c r="E226" s="80" t="s">
        <v>177</v>
      </c>
    </row>
    <row r="227" spans="5:5">
      <c r="E227" s="80" t="s">
        <v>177</v>
      </c>
    </row>
    <row r="228" spans="5:5">
      <c r="E228" s="80" t="s">
        <v>177</v>
      </c>
    </row>
    <row r="229" spans="5:5">
      <c r="E229" s="80" t="s">
        <v>177</v>
      </c>
    </row>
    <row r="230" spans="5:5">
      <c r="E230" s="80" t="s">
        <v>177</v>
      </c>
    </row>
    <row r="231" spans="5:5">
      <c r="E231" s="80" t="s">
        <v>177</v>
      </c>
    </row>
    <row r="232" spans="5:5">
      <c r="E232" s="80" t="s">
        <v>177</v>
      </c>
    </row>
    <row r="233" spans="5:5">
      <c r="E233" s="80" t="s">
        <v>177</v>
      </c>
    </row>
    <row r="234" spans="5:5">
      <c r="E234" s="80" t="s">
        <v>177</v>
      </c>
    </row>
    <row r="235" spans="5:5">
      <c r="E235" s="80" t="s">
        <v>177</v>
      </c>
    </row>
    <row r="236" spans="5:5">
      <c r="E236" s="80" t="s">
        <v>176</v>
      </c>
    </row>
    <row r="299" spans="11:11" ht="14.25" thickBot="1"/>
    <row r="300" spans="11:11">
      <c r="K300" s="86"/>
    </row>
    <row r="301" spans="11:11">
      <c r="K301" s="81" t="s">
        <v>169</v>
      </c>
    </row>
    <row r="302" spans="11:11">
      <c r="K302" s="81" t="s">
        <v>169</v>
      </c>
    </row>
    <row r="303" spans="11:11">
      <c r="K303" s="81" t="s">
        <v>169</v>
      </c>
    </row>
    <row r="304" spans="11:11">
      <c r="K304" s="81" t="s">
        <v>169</v>
      </c>
    </row>
    <row r="305" spans="11:11">
      <c r="K305" s="81" t="s">
        <v>169</v>
      </c>
    </row>
    <row r="306" spans="11:11">
      <c r="K306" s="81" t="s">
        <v>169</v>
      </c>
    </row>
    <row r="307" spans="11:11">
      <c r="K307" s="81" t="s">
        <v>169</v>
      </c>
    </row>
    <row r="308" spans="11:11">
      <c r="K308" s="81" t="s">
        <v>169</v>
      </c>
    </row>
    <row r="309" spans="11:11">
      <c r="K309" s="81" t="s">
        <v>169</v>
      </c>
    </row>
    <row r="310" spans="11:11">
      <c r="K310" s="81" t="s">
        <v>169</v>
      </c>
    </row>
    <row r="311" spans="11:11">
      <c r="K311" s="81" t="s">
        <v>169</v>
      </c>
    </row>
    <row r="312" spans="11:11">
      <c r="K312" s="81" t="s">
        <v>169</v>
      </c>
    </row>
    <row r="313" spans="11:11">
      <c r="K313" s="81" t="s">
        <v>169</v>
      </c>
    </row>
    <row r="314" spans="11:11">
      <c r="K314" s="81" t="s">
        <v>169</v>
      </c>
    </row>
    <row r="315" spans="11:11">
      <c r="K315" s="81" t="s">
        <v>169</v>
      </c>
    </row>
    <row r="316" spans="11:11">
      <c r="K316" s="81" t="s">
        <v>169</v>
      </c>
    </row>
    <row r="317" spans="11:11">
      <c r="K317" s="81" t="s">
        <v>169</v>
      </c>
    </row>
    <row r="318" spans="11:11">
      <c r="K318" s="81" t="s">
        <v>169</v>
      </c>
    </row>
    <row r="319" spans="11:11">
      <c r="K319" s="81" t="s">
        <v>169</v>
      </c>
    </row>
    <row r="320" spans="11:11">
      <c r="K320" s="81" t="s">
        <v>169</v>
      </c>
    </row>
    <row r="321" spans="11:11">
      <c r="K321" s="81" t="s">
        <v>169</v>
      </c>
    </row>
    <row r="322" spans="11:11">
      <c r="K322" s="81" t="s">
        <v>169</v>
      </c>
    </row>
    <row r="323" spans="11:11">
      <c r="K323" s="81" t="s">
        <v>169</v>
      </c>
    </row>
    <row r="324" spans="11:11">
      <c r="K324" s="81" t="s">
        <v>169</v>
      </c>
    </row>
    <row r="325" spans="11:11">
      <c r="K325" s="81" t="s">
        <v>169</v>
      </c>
    </row>
    <row r="326" spans="11:11">
      <c r="K326" s="81" t="s">
        <v>169</v>
      </c>
    </row>
    <row r="327" spans="11:11">
      <c r="K327" s="81" t="s">
        <v>169</v>
      </c>
    </row>
    <row r="328" spans="11:11">
      <c r="K328" s="81" t="s">
        <v>169</v>
      </c>
    </row>
    <row r="329" spans="11:11">
      <c r="K329" s="81" t="s">
        <v>169</v>
      </c>
    </row>
    <row r="330" spans="11:11">
      <c r="K330" s="81" t="s">
        <v>169</v>
      </c>
    </row>
    <row r="331" spans="11:11">
      <c r="K331" s="81" t="s">
        <v>169</v>
      </c>
    </row>
    <row r="332" spans="11:11">
      <c r="K332" s="81" t="s">
        <v>169</v>
      </c>
    </row>
    <row r="333" spans="11:11">
      <c r="K333" s="81" t="s">
        <v>169</v>
      </c>
    </row>
    <row r="334" spans="11:11">
      <c r="K334" s="81" t="s">
        <v>169</v>
      </c>
    </row>
    <row r="335" spans="11:11">
      <c r="K335" s="81" t="s">
        <v>169</v>
      </c>
    </row>
    <row r="398" spans="15:15" ht="14.25" thickBot="1"/>
    <row r="399" spans="15:15">
      <c r="O399" s="86"/>
    </row>
    <row r="400" spans="15:15">
      <c r="O400" s="82" t="s">
        <v>178</v>
      </c>
    </row>
    <row r="401" spans="15:15">
      <c r="O401" s="82" t="s">
        <v>178</v>
      </c>
    </row>
    <row r="402" spans="15:15">
      <c r="O402" s="82" t="s">
        <v>178</v>
      </c>
    </row>
    <row r="403" spans="15:15">
      <c r="O403" s="82" t="s">
        <v>176</v>
      </c>
    </row>
    <row r="404" spans="15:15">
      <c r="O404" s="82" t="s">
        <v>176</v>
      </c>
    </row>
    <row r="405" spans="15:15">
      <c r="O405" s="82" t="s">
        <v>176</v>
      </c>
    </row>
    <row r="406" spans="15:15">
      <c r="O406" s="82" t="s">
        <v>176</v>
      </c>
    </row>
    <row r="407" spans="15:15">
      <c r="O407" s="82" t="s">
        <v>176</v>
      </c>
    </row>
    <row r="408" spans="15:15">
      <c r="O408" s="82" t="s">
        <v>176</v>
      </c>
    </row>
    <row r="409" spans="15:15">
      <c r="O409" s="82" t="s">
        <v>176</v>
      </c>
    </row>
    <row r="410" spans="15:15">
      <c r="O410" s="82" t="s">
        <v>176</v>
      </c>
    </row>
    <row r="411" spans="15:15">
      <c r="O411" s="82" t="s">
        <v>176</v>
      </c>
    </row>
    <row r="497" spans="19:19" ht="14.25" thickBot="1"/>
    <row r="498" spans="19:19">
      <c r="S498" s="86"/>
    </row>
    <row r="499" spans="19:19">
      <c r="S499" s="83">
        <v>150</v>
      </c>
    </row>
    <row r="598" spans="23:23">
      <c r="W598" s="84" t="s">
        <v>169</v>
      </c>
    </row>
    <row r="599" spans="23:23">
      <c r="W599" s="84" t="s">
        <v>169</v>
      </c>
    </row>
    <row r="600" spans="23:23">
      <c r="W600" s="84" t="s">
        <v>169</v>
      </c>
    </row>
    <row r="601" spans="23:23">
      <c r="W601" s="84" t="s">
        <v>169</v>
      </c>
    </row>
    <row r="602" spans="23:23">
      <c r="W602" s="84" t="s">
        <v>169</v>
      </c>
    </row>
    <row r="603" spans="23:23">
      <c r="W603" s="84" t="s">
        <v>169</v>
      </c>
    </row>
    <row r="604" spans="23:23">
      <c r="W604" s="84" t="s">
        <v>169</v>
      </c>
    </row>
    <row r="605" spans="23:23">
      <c r="W605" s="84" t="s">
        <v>169</v>
      </c>
    </row>
    <row r="606" spans="23:23">
      <c r="W606" s="84" t="s">
        <v>169</v>
      </c>
    </row>
    <row r="607" spans="23:23">
      <c r="W607" s="84" t="s">
        <v>169</v>
      </c>
    </row>
    <row r="608" spans="23:23">
      <c r="W608" s="84" t="s">
        <v>169</v>
      </c>
    </row>
    <row r="609" spans="23:23">
      <c r="W609" s="84" t="s">
        <v>169</v>
      </c>
    </row>
    <row r="610" spans="23:23">
      <c r="W610" s="84" t="s">
        <v>169</v>
      </c>
    </row>
    <row r="611" spans="23:23">
      <c r="W611" s="84" t="s">
        <v>169</v>
      </c>
    </row>
    <row r="612" spans="23:23">
      <c r="W612" s="84" t="s">
        <v>169</v>
      </c>
    </row>
    <row r="613" spans="23:23">
      <c r="W613" s="84" t="s">
        <v>169</v>
      </c>
    </row>
    <row r="614" spans="23:23">
      <c r="W614" s="84" t="s">
        <v>169</v>
      </c>
    </row>
    <row r="615" spans="23:23">
      <c r="W615" s="84" t="s">
        <v>169</v>
      </c>
    </row>
    <row r="616" spans="23:23">
      <c r="W616" s="84" t="s">
        <v>169</v>
      </c>
    </row>
    <row r="617" spans="23:23">
      <c r="W617" s="84" t="s">
        <v>169</v>
      </c>
    </row>
    <row r="618" spans="23:23">
      <c r="W618" s="84" t="s">
        <v>169</v>
      </c>
    </row>
    <row r="619" spans="23:23">
      <c r="W619" s="84" t="s">
        <v>169</v>
      </c>
    </row>
    <row r="620" spans="23:23">
      <c r="W620" s="84" t="s">
        <v>169</v>
      </c>
    </row>
    <row r="621" spans="23:23">
      <c r="W621" s="84" t="s">
        <v>169</v>
      </c>
    </row>
    <row r="622" spans="23:23">
      <c r="W622" s="84" t="s">
        <v>169</v>
      </c>
    </row>
    <row r="623" spans="23:23">
      <c r="W623" s="84" t="s">
        <v>169</v>
      </c>
    </row>
    <row r="624" spans="23:23">
      <c r="W624" s="84" t="s">
        <v>169</v>
      </c>
    </row>
    <row r="625" spans="23:23">
      <c r="W625" s="84" t="s">
        <v>169</v>
      </c>
    </row>
    <row r="626" spans="23:23">
      <c r="W626" s="84" t="s">
        <v>169</v>
      </c>
    </row>
    <row r="627" spans="23:23">
      <c r="W627" s="84" t="s">
        <v>169</v>
      </c>
    </row>
    <row r="628" spans="23:23">
      <c r="W628" s="84" t="s">
        <v>169</v>
      </c>
    </row>
    <row r="629" spans="23:23">
      <c r="W629" s="84" t="s">
        <v>169</v>
      </c>
    </row>
    <row r="630" spans="23:23">
      <c r="W630" s="84" t="s">
        <v>169</v>
      </c>
    </row>
    <row r="631" spans="23:23">
      <c r="W631" s="84" t="s">
        <v>169</v>
      </c>
    </row>
    <row r="632" spans="23:23">
      <c r="W632" s="84" t="s">
        <v>169</v>
      </c>
    </row>
    <row r="633" spans="23:23">
      <c r="W633" s="84" t="s">
        <v>169</v>
      </c>
    </row>
    <row r="634" spans="23:23">
      <c r="W634" s="84" t="s">
        <v>169</v>
      </c>
    </row>
    <row r="635" spans="23:23">
      <c r="W635" s="84" t="s">
        <v>169</v>
      </c>
    </row>
    <row r="636" spans="23:23">
      <c r="W636" s="84" t="s">
        <v>169</v>
      </c>
    </row>
    <row r="637" spans="23:23">
      <c r="W637" s="84" t="s">
        <v>169</v>
      </c>
    </row>
    <row r="638" spans="23:23">
      <c r="W638" s="84" t="s">
        <v>169</v>
      </c>
    </row>
    <row r="639" spans="23:23">
      <c r="W639" s="84" t="s">
        <v>169</v>
      </c>
    </row>
    <row r="640" spans="23:23">
      <c r="W640" s="84" t="s">
        <v>169</v>
      </c>
    </row>
    <row r="641" spans="23:23">
      <c r="W641" s="84" t="s">
        <v>169</v>
      </c>
    </row>
    <row r="642" spans="23:23">
      <c r="W642" s="84" t="s">
        <v>169</v>
      </c>
    </row>
    <row r="643" spans="23:23">
      <c r="W643" s="84" t="s">
        <v>169</v>
      </c>
    </row>
    <row r="644" spans="23:23">
      <c r="W644" s="84" t="s">
        <v>169</v>
      </c>
    </row>
    <row r="645" spans="23:23">
      <c r="W645" s="84" t="s">
        <v>169</v>
      </c>
    </row>
    <row r="646" spans="23:23">
      <c r="W646" s="84" t="s">
        <v>169</v>
      </c>
    </row>
    <row r="647" spans="23:23">
      <c r="W647" s="84" t="s">
        <v>169</v>
      </c>
    </row>
    <row r="648" spans="23:23">
      <c r="W648" s="84" t="s">
        <v>169</v>
      </c>
    </row>
    <row r="649" spans="23:23">
      <c r="W649" s="84" t="s">
        <v>169</v>
      </c>
    </row>
    <row r="650" spans="23:23">
      <c r="W650" s="84" t="s">
        <v>169</v>
      </c>
    </row>
    <row r="651" spans="23:23">
      <c r="W651" s="84" t="s">
        <v>169</v>
      </c>
    </row>
    <row r="652" spans="23:23">
      <c r="W652" s="84" t="s">
        <v>169</v>
      </c>
    </row>
    <row r="653" spans="23:23">
      <c r="W653" s="84" t="s">
        <v>169</v>
      </c>
    </row>
    <row r="654" spans="23:23">
      <c r="W654" s="84" t="s">
        <v>169</v>
      </c>
    </row>
    <row r="655" spans="23:23">
      <c r="W655" s="84" t="s">
        <v>169</v>
      </c>
    </row>
    <row r="656" spans="23:23">
      <c r="W656" s="84" t="s">
        <v>169</v>
      </c>
    </row>
    <row r="657" spans="23:23">
      <c r="W657" s="84" t="s">
        <v>169</v>
      </c>
    </row>
    <row r="658" spans="23:23">
      <c r="W658" s="84" t="s">
        <v>169</v>
      </c>
    </row>
    <row r="659" spans="23:23">
      <c r="W659" s="84" t="s">
        <v>169</v>
      </c>
    </row>
    <row r="660" spans="23:23">
      <c r="W660" s="84" t="s">
        <v>169</v>
      </c>
    </row>
    <row r="661" spans="23:23">
      <c r="W661" s="84" t="s">
        <v>169</v>
      </c>
    </row>
    <row r="662" spans="23:23">
      <c r="W662" s="84" t="s">
        <v>169</v>
      </c>
    </row>
    <row r="663" spans="23:23">
      <c r="W663" s="84" t="s">
        <v>169</v>
      </c>
    </row>
    <row r="664" spans="23:23">
      <c r="W664" s="84" t="s">
        <v>169</v>
      </c>
    </row>
    <row r="665" spans="23:23">
      <c r="W665" s="84" t="s">
        <v>169</v>
      </c>
    </row>
    <row r="666" spans="23:23">
      <c r="W666" s="84" t="s">
        <v>169</v>
      </c>
    </row>
    <row r="667" spans="23:23">
      <c r="W667" s="84" t="s">
        <v>169</v>
      </c>
    </row>
    <row r="668" spans="23:23">
      <c r="W668" s="84" t="s">
        <v>169</v>
      </c>
    </row>
    <row r="669" spans="23:23">
      <c r="W669" s="84" t="s">
        <v>169</v>
      </c>
    </row>
    <row r="670" spans="23:23">
      <c r="W670" s="84" t="s">
        <v>169</v>
      </c>
    </row>
    <row r="671" spans="23:23">
      <c r="W671" s="84" t="s">
        <v>169</v>
      </c>
    </row>
    <row r="672" spans="23:23">
      <c r="W672" s="84" t="s">
        <v>169</v>
      </c>
    </row>
    <row r="673" spans="23:23">
      <c r="W673" s="84" t="s">
        <v>169</v>
      </c>
    </row>
    <row r="674" spans="23:23">
      <c r="W674" s="84" t="s">
        <v>169</v>
      </c>
    </row>
    <row r="675" spans="23:23">
      <c r="W675" s="84" t="s">
        <v>169</v>
      </c>
    </row>
    <row r="676" spans="23:23">
      <c r="W676" s="84" t="s">
        <v>169</v>
      </c>
    </row>
    <row r="677" spans="23:23">
      <c r="W677" s="84" t="s">
        <v>169</v>
      </c>
    </row>
    <row r="678" spans="23:23">
      <c r="W678" s="84" t="s">
        <v>169</v>
      </c>
    </row>
    <row r="679" spans="23:23">
      <c r="W679" s="84" t="s">
        <v>169</v>
      </c>
    </row>
    <row r="680" spans="23:23">
      <c r="W680" s="84" t="s">
        <v>169</v>
      </c>
    </row>
    <row r="681" spans="23:23">
      <c r="W681" s="84" t="s">
        <v>169</v>
      </c>
    </row>
    <row r="682" spans="23:23">
      <c r="W682" s="84" t="s">
        <v>169</v>
      </c>
    </row>
    <row r="683" spans="23:23">
      <c r="W683" s="84" t="s">
        <v>169</v>
      </c>
    </row>
    <row r="684" spans="23:23">
      <c r="W684" s="84" t="s">
        <v>169</v>
      </c>
    </row>
    <row r="685" spans="23:23">
      <c r="W685" s="84" t="s">
        <v>169</v>
      </c>
    </row>
    <row r="686" spans="23:23">
      <c r="W686" s="84" t="s">
        <v>169</v>
      </c>
    </row>
    <row r="687" spans="23:23">
      <c r="W687" s="84" t="s">
        <v>169</v>
      </c>
    </row>
    <row r="688" spans="23:23">
      <c r="W688" s="84" t="s">
        <v>169</v>
      </c>
    </row>
    <row r="689" spans="23:23">
      <c r="W689" s="84" t="s">
        <v>169</v>
      </c>
    </row>
    <row r="690" spans="23:23">
      <c r="W690" s="84" t="s">
        <v>169</v>
      </c>
    </row>
    <row r="691" spans="23:23">
      <c r="W691" s="84" t="s">
        <v>169</v>
      </c>
    </row>
  </sheetData>
  <sheetProtection algorithmName="SHA-512" hashValue="CC4jvcyzUYpwUFT6qf9++4ycVYr0vol7X16MvH6yoWnMItf1qk2309zzjjrxuDJ/gYvBlBbGlOdD/s8JwyQGpw==" saltValue="QWiP+bKZ1YaRpEbZ8XlKQQ==" spinCount="100000" sheet="1" formatCells="0" formatRows="0" selectLockedCells="1"/>
  <autoFilter ref="B3:AB3" xr:uid="{00000000-0009-0000-0000-000003000000}"/>
  <mergeCells count="2">
    <mergeCell ref="H2:I2"/>
    <mergeCell ref="E1:G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tabColor rgb="FFFF0000"/>
    <pageSetUpPr fitToPage="1"/>
  </sheetPr>
  <dimension ref="A1:R43"/>
  <sheetViews>
    <sheetView showGridLines="0" zoomScale="55" zoomScaleNormal="55" workbookViewId="0">
      <selection activeCell="N5" sqref="N5"/>
    </sheetView>
  </sheetViews>
  <sheetFormatPr defaultColWidth="9" defaultRowHeight="28.5" customHeight="1"/>
  <cols>
    <col min="1" max="1" width="2.5" style="30" customWidth="1"/>
    <col min="2" max="2" width="6.5" style="30" customWidth="1"/>
    <col min="3" max="3" width="12.125" style="30" customWidth="1"/>
    <col min="4" max="4" width="9.875" style="30" customWidth="1"/>
    <col min="5" max="5" width="11.75" style="30" customWidth="1"/>
    <col min="6" max="6" width="8.625" style="30" customWidth="1"/>
    <col min="7" max="7" width="9.875" style="30" customWidth="1"/>
    <col min="8" max="8" width="11.625" style="30" customWidth="1"/>
    <col min="9" max="9" width="8.625" style="30" customWidth="1"/>
    <col min="10" max="10" width="17.875" style="30" customWidth="1"/>
    <col min="11" max="11" width="55" style="30" customWidth="1"/>
    <col min="12" max="12" width="8.75" style="30" hidden="1" customWidth="1"/>
    <col min="13" max="13" width="3.5" style="30" customWidth="1"/>
    <col min="14" max="14" width="18.875" style="30" customWidth="1"/>
    <col min="15" max="15" width="63.25" style="30" customWidth="1"/>
    <col min="16" max="16" width="9" style="30"/>
    <col min="17" max="17" width="15.625" style="30" customWidth="1"/>
    <col min="18" max="18" width="20.75" style="30" customWidth="1"/>
    <col min="19" max="16384" width="9" style="30"/>
  </cols>
  <sheetData>
    <row r="1" spans="1:18" ht="21" customHeight="1" thickBot="1">
      <c r="B1" s="1388"/>
      <c r="C1" s="1388"/>
      <c r="D1" s="1388"/>
      <c r="E1" s="31"/>
      <c r="F1" s="31"/>
      <c r="G1" s="31"/>
      <c r="H1" s="31"/>
      <c r="I1" s="31"/>
      <c r="J1" s="31"/>
      <c r="K1" s="31"/>
      <c r="L1" s="101"/>
    </row>
    <row r="2" spans="1:18" ht="29.65" customHeight="1" thickBot="1">
      <c r="B2" s="32" t="s">
        <v>101</v>
      </c>
      <c r="C2" s="33"/>
      <c r="D2" s="34"/>
      <c r="E2" s="35" t="s">
        <v>100</v>
      </c>
      <c r="F2" s="1389">
        <f>'要望書 (補正)'!J11</f>
        <v>0</v>
      </c>
      <c r="G2" s="1390"/>
      <c r="H2" s="1390"/>
      <c r="I2" s="1390"/>
      <c r="J2" s="1390"/>
      <c r="K2" s="1391"/>
      <c r="L2" s="101"/>
    </row>
    <row r="3" spans="1:18" ht="28.35" customHeight="1" thickTop="1" thickBot="1">
      <c r="B3" s="1392" t="s">
        <v>99</v>
      </c>
      <c r="C3" s="1392"/>
      <c r="D3" s="1392"/>
      <c r="E3" s="1392"/>
      <c r="F3" s="1392"/>
      <c r="G3" s="1392"/>
      <c r="H3" s="1392"/>
      <c r="I3" s="36"/>
      <c r="J3" s="36"/>
      <c r="K3" s="36"/>
      <c r="L3" s="101"/>
      <c r="N3" s="1393" t="s">
        <v>1036</v>
      </c>
      <c r="O3" s="1394"/>
    </row>
    <row r="4" spans="1:18" ht="27" customHeight="1" thickBot="1">
      <c r="B4" s="1395" t="s">
        <v>98</v>
      </c>
      <c r="C4" s="1396"/>
      <c r="D4" s="1396"/>
      <c r="E4" s="1397"/>
      <c r="F4" s="1352" t="s">
        <v>97</v>
      </c>
      <c r="G4" s="1353"/>
      <c r="H4" s="1354" t="s">
        <v>80</v>
      </c>
      <c r="I4" s="1355"/>
      <c r="J4" s="1355"/>
      <c r="K4" s="1356"/>
      <c r="L4" s="101"/>
      <c r="N4" s="102" t="s">
        <v>202</v>
      </c>
      <c r="O4" s="103" t="s">
        <v>201</v>
      </c>
    </row>
    <row r="5" spans="1:18" ht="72.75" customHeight="1">
      <c r="A5" s="37" t="str">
        <f>IF(N5="","","✔")</f>
        <v/>
      </c>
      <c r="B5" s="1398" t="s">
        <v>1142</v>
      </c>
      <c r="C5" s="1399"/>
      <c r="D5" s="1399"/>
      <c r="E5" s="1400"/>
      <c r="F5" s="1401">
        <f>IF(N5="",触れないでください。!D53,N5)</f>
        <v>0</v>
      </c>
      <c r="G5" s="1402"/>
      <c r="H5" s="1403"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404"/>
      <c r="J5" s="1404"/>
      <c r="K5" s="1405"/>
      <c r="L5" s="101"/>
      <c r="N5" s="344"/>
      <c r="O5" s="121"/>
    </row>
    <row r="6" spans="1:18" ht="52.15" customHeight="1">
      <c r="A6" s="37" t="str">
        <f>IF(N6="","","✔")</f>
        <v/>
      </c>
      <c r="B6" s="38" t="s">
        <v>96</v>
      </c>
      <c r="C6" s="39"/>
      <c r="D6" s="39"/>
      <c r="E6" s="40"/>
      <c r="F6" s="1406">
        <f>IF(N6="",触れないでください。!H53,N6)</f>
        <v>0</v>
      </c>
      <c r="G6" s="1407"/>
      <c r="H6" s="1317"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408"/>
      <c r="J6" s="1408"/>
      <c r="K6" s="1409"/>
      <c r="L6" s="31"/>
      <c r="N6" s="345"/>
      <c r="O6" s="122"/>
    </row>
    <row r="7" spans="1:18" ht="52.15" customHeight="1">
      <c r="A7" s="37"/>
      <c r="B7" s="41" t="s">
        <v>95</v>
      </c>
      <c r="C7" s="42"/>
      <c r="D7" s="42"/>
      <c r="E7" s="43"/>
      <c r="F7" s="1377">
        <f>SUM(F8:G19)</f>
        <v>0</v>
      </c>
      <c r="G7" s="1378"/>
      <c r="H7" s="1379"/>
      <c r="I7" s="1380"/>
      <c r="J7" s="1380"/>
      <c r="K7" s="1381"/>
      <c r="L7" s="31"/>
      <c r="N7" s="1410"/>
      <c r="O7" s="1411"/>
    </row>
    <row r="8" spans="1:18" ht="135" customHeight="1">
      <c r="A8" s="37" t="str">
        <f>IF(N8="","","✔")</f>
        <v/>
      </c>
      <c r="B8" s="1412" t="s">
        <v>94</v>
      </c>
      <c r="C8" s="1382" t="s">
        <v>1143</v>
      </c>
      <c r="D8" s="1383"/>
      <c r="E8" s="153">
        <f>IF(F8=0,0,F8/F37)</f>
        <v>0</v>
      </c>
      <c r="F8" s="1323">
        <f>IF(N8="",触れないでください。!BT53,N8)</f>
        <v>0</v>
      </c>
      <c r="G8" s="1324"/>
      <c r="H8" s="1325"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326"/>
      <c r="J8" s="1326"/>
      <c r="K8" s="1327"/>
      <c r="L8" s="104" t="e">
        <f>F8/F37</f>
        <v>#DIV/0!</v>
      </c>
      <c r="N8" s="340"/>
      <c r="O8" s="123"/>
      <c r="Q8" s="136">
        <f>F37*0.5</f>
        <v>0</v>
      </c>
      <c r="R8" s="137">
        <f>F8-Q8</f>
        <v>0</v>
      </c>
    </row>
    <row r="9" spans="1:18" ht="51.75" customHeight="1">
      <c r="A9" s="37"/>
      <c r="B9" s="1412"/>
      <c r="C9" s="1369" t="s">
        <v>119</v>
      </c>
      <c r="D9" s="1384"/>
      <c r="E9" s="1385"/>
      <c r="F9" s="1323">
        <f>IF(N9="",触れないでください。!L53,N9)</f>
        <v>0</v>
      </c>
      <c r="G9" s="1324"/>
      <c r="H9" s="1325"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326"/>
      <c r="J9" s="1326"/>
      <c r="K9" s="1327"/>
      <c r="L9" s="104"/>
      <c r="N9" s="341"/>
      <c r="O9" s="134"/>
    </row>
    <row r="10" spans="1:18" ht="52.15" customHeight="1">
      <c r="A10" s="37" t="str">
        <f t="shared" ref="A10:A19" si="0">IF(N10="","","✔")</f>
        <v/>
      </c>
      <c r="B10" s="1412"/>
      <c r="C10" s="152" t="s">
        <v>93</v>
      </c>
      <c r="D10" s="44"/>
      <c r="E10" s="45"/>
      <c r="F10" s="1323">
        <f>IF(N10="",触れないでください。!P53,N10)</f>
        <v>0</v>
      </c>
      <c r="G10" s="1324"/>
      <c r="H10" s="1325"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326"/>
      <c r="J10" s="1326"/>
      <c r="K10" s="1327"/>
      <c r="L10" s="36"/>
      <c r="N10" s="342"/>
      <c r="O10" s="124"/>
    </row>
    <row r="11" spans="1:18" ht="52.15" customHeight="1">
      <c r="A11" s="37" t="str">
        <f t="shared" si="0"/>
        <v/>
      </c>
      <c r="B11" s="1412"/>
      <c r="C11" s="152" t="s">
        <v>92</v>
      </c>
      <c r="D11" s="44"/>
      <c r="E11" s="45"/>
      <c r="F11" s="1323">
        <f>IF(N11="",触れないでください。!T53,N11)</f>
        <v>0</v>
      </c>
      <c r="G11" s="1324"/>
      <c r="H11" s="1325"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326"/>
      <c r="J11" s="1326"/>
      <c r="K11" s="1327"/>
      <c r="L11" s="105"/>
      <c r="N11" s="342"/>
      <c r="O11" s="124"/>
    </row>
    <row r="12" spans="1:18" ht="56.25" customHeight="1">
      <c r="A12" s="37" t="str">
        <f t="shared" si="0"/>
        <v/>
      </c>
      <c r="B12" s="1412"/>
      <c r="C12" s="1369" t="s">
        <v>120</v>
      </c>
      <c r="D12" s="1370"/>
      <c r="E12" s="1371"/>
      <c r="F12" s="1323">
        <f>IF(N12="",触れないでください。!X53,N12)</f>
        <v>0</v>
      </c>
      <c r="G12" s="1324"/>
      <c r="H12" s="1325"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326"/>
      <c r="J12" s="1326"/>
      <c r="K12" s="1327"/>
      <c r="L12" s="106"/>
      <c r="N12" s="342"/>
      <c r="O12" s="124"/>
    </row>
    <row r="13" spans="1:18" ht="52.15" customHeight="1">
      <c r="A13" s="37" t="str">
        <f t="shared" si="0"/>
        <v/>
      </c>
      <c r="B13" s="1412"/>
      <c r="C13" s="152" t="s">
        <v>91</v>
      </c>
      <c r="D13" s="44"/>
      <c r="E13" s="45"/>
      <c r="F13" s="1323">
        <f>IF(N13="",触れないでください。!AB53,N13)</f>
        <v>0</v>
      </c>
      <c r="G13" s="1324"/>
      <c r="H13" s="1325"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326"/>
      <c r="J13" s="1326"/>
      <c r="K13" s="1327"/>
      <c r="L13" s="106"/>
      <c r="N13" s="342"/>
      <c r="O13" s="124"/>
    </row>
    <row r="14" spans="1:18" ht="52.15" customHeight="1">
      <c r="A14" s="37" t="str">
        <f t="shared" si="0"/>
        <v/>
      </c>
      <c r="B14" s="1412"/>
      <c r="C14" s="152" t="s">
        <v>90</v>
      </c>
      <c r="D14" s="44"/>
      <c r="E14" s="45"/>
      <c r="F14" s="1323">
        <f>IF(N14="",触れないでください。!AF53,N14)</f>
        <v>0</v>
      </c>
      <c r="G14" s="1324"/>
      <c r="H14" s="1325"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326"/>
      <c r="J14" s="1326"/>
      <c r="K14" s="1327"/>
      <c r="L14" s="107"/>
      <c r="N14" s="342"/>
      <c r="O14" s="124"/>
    </row>
    <row r="15" spans="1:18" ht="52.15" customHeight="1">
      <c r="A15" s="37" t="str">
        <f t="shared" si="0"/>
        <v/>
      </c>
      <c r="B15" s="1412"/>
      <c r="C15" s="152" t="s">
        <v>89</v>
      </c>
      <c r="D15" s="44"/>
      <c r="E15" s="45"/>
      <c r="F15" s="1323">
        <f>IF(N15="",触れないでください。!AJ53,N15)</f>
        <v>0</v>
      </c>
      <c r="G15" s="1324"/>
      <c r="H15" s="1325"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326"/>
      <c r="J15" s="1326"/>
      <c r="K15" s="1327"/>
      <c r="L15" s="106"/>
      <c r="N15" s="342"/>
      <c r="O15" s="124"/>
    </row>
    <row r="16" spans="1:18" ht="52.15" customHeight="1">
      <c r="A16" s="37" t="str">
        <f t="shared" si="0"/>
        <v/>
      </c>
      <c r="B16" s="1412"/>
      <c r="C16" s="152" t="s">
        <v>88</v>
      </c>
      <c r="D16" s="44"/>
      <c r="E16" s="45"/>
      <c r="F16" s="1323">
        <f>IF(N16="",触れないでください。!AN53,N16)</f>
        <v>0</v>
      </c>
      <c r="G16" s="1324"/>
      <c r="H16" s="1325"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326"/>
      <c r="J16" s="1326"/>
      <c r="K16" s="1327"/>
      <c r="L16" s="106"/>
      <c r="N16" s="342"/>
      <c r="O16" s="124"/>
    </row>
    <row r="17" spans="1:18" ht="78.75" customHeight="1">
      <c r="A17" s="37" t="str">
        <f t="shared" si="0"/>
        <v/>
      </c>
      <c r="B17" s="1412"/>
      <c r="C17" s="1386" t="s">
        <v>200</v>
      </c>
      <c r="D17" s="1387"/>
      <c r="E17" s="153">
        <f>IF(F17=0,0,F17/F24)</f>
        <v>0</v>
      </c>
      <c r="F17" s="1323">
        <f>IF(N17="",触れないでください。!AR53,N17)</f>
        <v>0</v>
      </c>
      <c r="G17" s="1324"/>
      <c r="H17" s="1325"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326"/>
      <c r="J17" s="1326"/>
      <c r="K17" s="1327"/>
      <c r="L17" s="135" t="e">
        <f>F17/F24</f>
        <v>#DIV/0!</v>
      </c>
      <c r="N17" s="342"/>
      <c r="O17" s="124"/>
    </row>
    <row r="18" spans="1:18" ht="52.15" customHeight="1">
      <c r="A18" s="37" t="str">
        <f t="shared" si="0"/>
        <v/>
      </c>
      <c r="B18" s="1412"/>
      <c r="C18" s="152" t="s">
        <v>87</v>
      </c>
      <c r="D18" s="44"/>
      <c r="E18" s="45"/>
      <c r="F18" s="1323">
        <f>IF(N18="",触れないでください。!AV53,N18)</f>
        <v>0</v>
      </c>
      <c r="G18" s="1324"/>
      <c r="H18" s="1325"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326"/>
      <c r="J18" s="1326"/>
      <c r="K18" s="1327"/>
      <c r="L18" s="106"/>
      <c r="N18" s="342"/>
      <c r="O18" s="124"/>
    </row>
    <row r="19" spans="1:18" ht="52.15" customHeight="1" thickBot="1">
      <c r="A19" s="37" t="str">
        <f t="shared" si="0"/>
        <v/>
      </c>
      <c r="B19" s="1413"/>
      <c r="C19" s="154" t="s">
        <v>86</v>
      </c>
      <c r="D19" s="46"/>
      <c r="E19" s="47"/>
      <c r="F19" s="1372">
        <f>IF(N19="",触れないでください。!AZ53,N19)</f>
        <v>0</v>
      </c>
      <c r="G19" s="1373"/>
      <c r="H19" s="1374"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375"/>
      <c r="J19" s="1375"/>
      <c r="K19" s="1376"/>
      <c r="L19" s="106"/>
      <c r="N19" s="343"/>
      <c r="O19" s="125"/>
    </row>
    <row r="20" spans="1:18" ht="52.15" customHeight="1" thickBot="1">
      <c r="B20" s="1336" t="s">
        <v>121</v>
      </c>
      <c r="C20" s="1337"/>
      <c r="D20" s="1337"/>
      <c r="E20" s="1338"/>
      <c r="F20" s="1339">
        <f>F5+F6+F7</f>
        <v>0</v>
      </c>
      <c r="G20" s="1340"/>
      <c r="H20" s="1341"/>
      <c r="I20" s="1342"/>
      <c r="J20" s="1342"/>
      <c r="K20" s="1343"/>
      <c r="L20" s="106"/>
      <c r="N20" s="1365"/>
      <c r="O20" s="1366"/>
    </row>
    <row r="21" spans="1:18" ht="15" customHeight="1" thickBot="1">
      <c r="B21" s="48"/>
      <c r="C21" s="48"/>
      <c r="D21" s="48"/>
      <c r="E21" s="48"/>
      <c r="F21" s="49"/>
      <c r="G21" s="49"/>
      <c r="H21" s="50"/>
      <c r="I21" s="50"/>
      <c r="J21" s="50"/>
      <c r="K21" s="51"/>
      <c r="L21" s="106"/>
      <c r="N21" s="1367"/>
      <c r="O21" s="1368"/>
    </row>
    <row r="22" spans="1:18" ht="52.15" customHeight="1" thickBot="1">
      <c r="A22" s="37" t="str">
        <f t="shared" ref="A22" si="1">IF(N22="","","✔")</f>
        <v/>
      </c>
      <c r="B22" s="1357" t="s">
        <v>122</v>
      </c>
      <c r="C22" s="1358"/>
      <c r="D22" s="1358"/>
      <c r="E22" s="1359"/>
      <c r="F22" s="1360">
        <f>IF(N22="",触れないでください。!BD53,N22)</f>
        <v>0</v>
      </c>
      <c r="G22" s="1361"/>
      <c r="H22" s="1362"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363"/>
      <c r="J22" s="1363"/>
      <c r="K22" s="1364"/>
      <c r="L22" s="106"/>
      <c r="N22" s="339"/>
      <c r="O22" s="120"/>
    </row>
    <row r="23" spans="1:18" ht="13.9" customHeight="1" thickBot="1">
      <c r="B23" s="52"/>
      <c r="C23" s="52"/>
      <c r="D23" s="52"/>
      <c r="E23" s="52"/>
      <c r="F23" s="53"/>
      <c r="G23" s="53"/>
      <c r="H23" s="52"/>
      <c r="I23" s="52"/>
      <c r="J23" s="52"/>
      <c r="K23" s="52"/>
      <c r="L23" s="106"/>
      <c r="N23" s="108"/>
      <c r="O23" s="109"/>
    </row>
    <row r="24" spans="1:18" ht="52.15" customHeight="1" thickTop="1" thickBot="1">
      <c r="B24" s="1344" t="s">
        <v>85</v>
      </c>
      <c r="C24" s="1345"/>
      <c r="D24" s="1345"/>
      <c r="E24" s="1346"/>
      <c r="F24" s="1347">
        <f>F20+F22</f>
        <v>0</v>
      </c>
      <c r="G24" s="1348"/>
      <c r="H24" s="54"/>
      <c r="I24" s="50"/>
      <c r="J24" s="50"/>
      <c r="K24" s="52"/>
      <c r="L24" s="110"/>
      <c r="N24" s="108"/>
      <c r="O24" s="109"/>
    </row>
    <row r="25" spans="1:18" ht="10.35" customHeight="1">
      <c r="B25" s="55"/>
      <c r="C25" s="55"/>
      <c r="D25" s="55"/>
      <c r="E25" s="55"/>
      <c r="F25" s="55"/>
      <c r="G25" s="55"/>
      <c r="H25" s="56"/>
      <c r="I25" s="56"/>
      <c r="J25" s="56"/>
      <c r="K25" s="57"/>
      <c r="L25" s="51"/>
      <c r="N25" s="108"/>
      <c r="O25" s="109"/>
    </row>
    <row r="26" spans="1:18" ht="28.9" customHeight="1">
      <c r="B26" s="58" t="s">
        <v>84</v>
      </c>
      <c r="C26" s="59"/>
      <c r="D26" s="60"/>
      <c r="E26" s="59"/>
      <c r="F26" s="59"/>
      <c r="G26" s="59"/>
      <c r="H26" s="56"/>
      <c r="I26" s="61"/>
      <c r="J26" s="61"/>
      <c r="K26" s="57"/>
      <c r="L26" s="111"/>
      <c r="N26" s="108"/>
      <c r="O26" s="109"/>
    </row>
    <row r="27" spans="1:18" ht="24" customHeight="1" thickBot="1">
      <c r="B27" s="62" t="s">
        <v>83</v>
      </c>
      <c r="C27" s="63"/>
      <c r="D27" s="63"/>
      <c r="E27" s="63"/>
      <c r="F27" s="63"/>
      <c r="G27" s="63"/>
      <c r="H27" s="63"/>
      <c r="I27" s="63"/>
      <c r="J27" s="61"/>
      <c r="K27" s="57"/>
      <c r="L27" s="111"/>
      <c r="N27" s="108"/>
      <c r="O27" s="109"/>
    </row>
    <row r="28" spans="1:18" ht="26.25" customHeight="1" thickBot="1">
      <c r="A28" s="37"/>
      <c r="B28" s="1349" t="s">
        <v>82</v>
      </c>
      <c r="C28" s="1350"/>
      <c r="D28" s="1350"/>
      <c r="E28" s="1351"/>
      <c r="F28" s="1352" t="s">
        <v>81</v>
      </c>
      <c r="G28" s="1353"/>
      <c r="H28" s="1354" t="s">
        <v>80</v>
      </c>
      <c r="I28" s="1355"/>
      <c r="J28" s="1355"/>
      <c r="K28" s="1356"/>
      <c r="L28" s="111"/>
      <c r="N28" s="102" t="s">
        <v>202</v>
      </c>
      <c r="O28" s="103" t="s">
        <v>201</v>
      </c>
    </row>
    <row r="29" spans="1:18" ht="52.9" customHeight="1">
      <c r="A29" s="37" t="str">
        <f t="shared" ref="A29:A31" si="2">IF(N29="","","✔")</f>
        <v/>
      </c>
      <c r="B29" s="1328" t="s">
        <v>233</v>
      </c>
      <c r="C29" s="1329"/>
      <c r="D29" s="1329"/>
      <c r="E29" s="1330"/>
      <c r="F29" s="1331">
        <f>IF(N29="",触れないでください。!BH53,N29)</f>
        <v>0</v>
      </c>
      <c r="G29" s="1332"/>
      <c r="H29" s="1333"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334"/>
      <c r="J29" s="1334"/>
      <c r="K29" s="1335"/>
      <c r="L29" s="52"/>
      <c r="N29" s="336"/>
      <c r="O29" s="126"/>
    </row>
    <row r="30" spans="1:18" ht="55.5" customHeight="1">
      <c r="A30" s="37" t="str">
        <f t="shared" si="2"/>
        <v/>
      </c>
      <c r="B30" s="1312" t="s">
        <v>234</v>
      </c>
      <c r="C30" s="1313"/>
      <c r="D30" s="1313"/>
      <c r="E30" s="1314"/>
      <c r="F30" s="1315">
        <f>IF(N30="",触れないでください。!BL53,N30)</f>
        <v>0</v>
      </c>
      <c r="G30" s="1316"/>
      <c r="H30" s="1317"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18"/>
      <c r="J30" s="1318"/>
      <c r="K30" s="1319"/>
      <c r="L30" s="52"/>
      <c r="N30" s="337"/>
      <c r="O30" s="127"/>
      <c r="P30"/>
      <c r="Q30"/>
      <c r="R30"/>
    </row>
    <row r="31" spans="1:18" ht="52.15" customHeight="1" thickBot="1">
      <c r="A31" s="37" t="str">
        <f t="shared" si="2"/>
        <v/>
      </c>
      <c r="B31" s="1312" t="s">
        <v>235</v>
      </c>
      <c r="C31" s="1313"/>
      <c r="D31" s="1313"/>
      <c r="E31" s="1314"/>
      <c r="F31" s="1315">
        <f>IF(N31="",触れないでください。!BP53,N31)</f>
        <v>0</v>
      </c>
      <c r="G31" s="1316"/>
      <c r="H31" s="1320"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321"/>
      <c r="J31" s="1321"/>
      <c r="K31" s="1322"/>
      <c r="L31" s="52"/>
      <c r="N31" s="338"/>
      <c r="O31" s="128"/>
      <c r="Q31" s="30">
        <f>IF(E8&gt;50%,R8,0)</f>
        <v>0</v>
      </c>
    </row>
    <row r="32" spans="1:18" ht="26.25" customHeight="1" thickTop="1">
      <c r="B32" s="1297" t="s">
        <v>1037</v>
      </c>
      <c r="C32" s="1298"/>
      <c r="D32" s="1298"/>
      <c r="E32" s="1298"/>
      <c r="F32" s="1303">
        <f>F29+F30+F31</f>
        <v>0</v>
      </c>
      <c r="G32" s="1304"/>
      <c r="H32" s="1284" t="str">
        <f>IF(F32&gt;=F22,"","←　D 収入合計 ≧ Ｂ その他の費用　としてください。")</f>
        <v/>
      </c>
      <c r="I32" s="1285"/>
      <c r="J32" s="1285"/>
      <c r="K32" s="1286"/>
      <c r="L32" s="57"/>
      <c r="N32" s="30" t="str">
        <f>IF(E8&gt;50%,"職員賃金50％超過部分↓","")</f>
        <v/>
      </c>
      <c r="Q32" s="137">
        <f>F22</f>
        <v>0</v>
      </c>
    </row>
    <row r="33" spans="1:17" ht="33.75" customHeight="1">
      <c r="B33" s="1299"/>
      <c r="C33" s="1300"/>
      <c r="D33" s="1300"/>
      <c r="E33" s="1300"/>
      <c r="F33" s="1305"/>
      <c r="G33" s="1306"/>
      <c r="H33" s="1294" t="str">
        <f>IF(F32&gt;=Q31,"","←　職員賃金の50％超過分は自己資金負担となるようにしてください")</f>
        <v/>
      </c>
      <c r="I33" s="1295"/>
      <c r="J33" s="1295"/>
      <c r="K33" s="1296"/>
      <c r="L33" s="57"/>
      <c r="N33" s="138" t="str">
        <f>IF(E8&gt;50%,R8,"")</f>
        <v/>
      </c>
      <c r="Q33" s="137">
        <f>SUM(Q31,Q32)</f>
        <v>0</v>
      </c>
    </row>
    <row r="34" spans="1:17" ht="33.75" customHeight="1" thickBot="1">
      <c r="B34" s="1301"/>
      <c r="C34" s="1302"/>
      <c r="D34" s="1302"/>
      <c r="E34" s="1302"/>
      <c r="F34" s="1307"/>
      <c r="G34" s="1308"/>
      <c r="H34" s="1309" t="str">
        <f>IF(F32&gt;=Q33,"","←　職員賃金の50％超過分及び、Bその他の費用の合計額を超えるように収入をご計上ください")</f>
        <v/>
      </c>
      <c r="I34" s="1310"/>
      <c r="J34" s="1310"/>
      <c r="K34" s="1311"/>
      <c r="L34" s="57"/>
      <c r="N34" s="1281" t="s">
        <v>1181</v>
      </c>
      <c r="O34" s="1281"/>
      <c r="Q34" s="137"/>
    </row>
    <row r="35" spans="1:17" ht="9" customHeight="1">
      <c r="B35" s="64"/>
      <c r="C35" s="64"/>
      <c r="D35" s="64"/>
      <c r="E35" s="64"/>
      <c r="F35" s="64"/>
      <c r="G35" s="64"/>
      <c r="H35" s="64"/>
      <c r="I35" s="64"/>
      <c r="J35" s="64"/>
      <c r="K35" s="64"/>
      <c r="L35" s="57"/>
    </row>
    <row r="36" spans="1:17" ht="25.35" customHeight="1" thickBot="1">
      <c r="B36" s="65" t="s">
        <v>79</v>
      </c>
      <c r="C36" s="66"/>
      <c r="D36" s="66"/>
      <c r="E36" s="67"/>
      <c r="F36" s="67"/>
      <c r="G36" s="67"/>
      <c r="H36" s="67"/>
      <c r="I36" s="68"/>
      <c r="J36" s="1287" t="s">
        <v>123</v>
      </c>
      <c r="K36" s="1288"/>
      <c r="L36" s="105"/>
    </row>
    <row r="37" spans="1:17" ht="52.15" customHeight="1" thickTop="1" thickBot="1">
      <c r="A37" s="69"/>
      <c r="B37" s="1289" t="s">
        <v>199</v>
      </c>
      <c r="C37" s="1290"/>
      <c r="D37" s="1291"/>
      <c r="E37" s="70" t="s">
        <v>78</v>
      </c>
      <c r="F37" s="1292">
        <f>IF(F38=0,0,IF((F17/F24)&gt;=0.5,"委託比率が
５０％以上",IF(F38,IF(OR(20000000&lt;F38,F38&lt;500000),"限度額の範囲としてください",F38))))</f>
        <v>0</v>
      </c>
      <c r="G37" s="1293"/>
      <c r="H37" s="71" t="s">
        <v>77</v>
      </c>
      <c r="I37" s="71" t="s">
        <v>77</v>
      </c>
      <c r="J37" s="72">
        <f>ROUNDDOWN(F37,-3)</f>
        <v>0</v>
      </c>
      <c r="K37" s="73" t="s">
        <v>76</v>
      </c>
      <c r="L37" s="106"/>
    </row>
    <row r="38" spans="1:17" ht="12" customHeight="1" thickTop="1">
      <c r="F38" s="1282">
        <f>F24-F32</f>
        <v>0</v>
      </c>
      <c r="G38" s="1283"/>
      <c r="L38" s="106"/>
    </row>
    <row r="39" spans="1:17" ht="28.5" customHeight="1">
      <c r="L39" s="106"/>
    </row>
    <row r="40" spans="1:17" ht="28.5" customHeight="1">
      <c r="L40" s="112"/>
    </row>
    <row r="41" spans="1:17" ht="28.5" customHeight="1">
      <c r="L41" s="64"/>
    </row>
    <row r="42" spans="1:17" ht="28.5" customHeight="1">
      <c r="L42" s="68"/>
    </row>
    <row r="43" spans="1:17" ht="28.5" customHeight="1">
      <c r="L43" s="113"/>
    </row>
  </sheetData>
  <sheetProtection algorithmName="SHA-512" hashValue="LckyhwdpOYyOmrQevWI5irAUQqdC3ja1IBNB7QpQHfrbw9T6yRQ46PAfGbhXTfq1uQQ73bma2XVvSOKE29AwnA==" saltValue="0ddloGbNgG+Sx9TR5y7FEw==" spinCount="100000" sheet="1" formatCells="0" formatRows="0" selectLockedCells="1"/>
  <mergeCells count="75">
    <mergeCell ref="C17:D17"/>
    <mergeCell ref="B1:D1"/>
    <mergeCell ref="F2:K2"/>
    <mergeCell ref="B3:H3"/>
    <mergeCell ref="N3:O3"/>
    <mergeCell ref="B4:E4"/>
    <mergeCell ref="F4:G4"/>
    <mergeCell ref="H4:K4"/>
    <mergeCell ref="B5:E5"/>
    <mergeCell ref="F5:G5"/>
    <mergeCell ref="H5:K5"/>
    <mergeCell ref="F6:G6"/>
    <mergeCell ref="H6:K6"/>
    <mergeCell ref="N7:O7"/>
    <mergeCell ref="B8:B19"/>
    <mergeCell ref="F8:G8"/>
    <mergeCell ref="F7:G7"/>
    <mergeCell ref="H7:K7"/>
    <mergeCell ref="C8:D8"/>
    <mergeCell ref="F11:G11"/>
    <mergeCell ref="H11:K11"/>
    <mergeCell ref="H8:K8"/>
    <mergeCell ref="C9:E9"/>
    <mergeCell ref="F9:G9"/>
    <mergeCell ref="H9:K9"/>
    <mergeCell ref="F10:G10"/>
    <mergeCell ref="H10:K10"/>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B30:E30"/>
    <mergeCell ref="F30:G30"/>
    <mergeCell ref="H30:K30"/>
    <mergeCell ref="B31:E31"/>
    <mergeCell ref="F31:G31"/>
    <mergeCell ref="H31:K31"/>
    <mergeCell ref="N34:O34"/>
    <mergeCell ref="F38:G38"/>
    <mergeCell ref="H32:K32"/>
    <mergeCell ref="J36:K36"/>
    <mergeCell ref="B37:D37"/>
    <mergeCell ref="F37:G37"/>
    <mergeCell ref="H33:K33"/>
    <mergeCell ref="B32:E34"/>
    <mergeCell ref="F32:G34"/>
    <mergeCell ref="H34:K34"/>
  </mergeCells>
  <phoneticPr fontId="1"/>
  <printOptions horizontalCentered="1"/>
  <pageMargins left="0.31496062992125984" right="0.31496062992125984" top="0.74803149606299213" bottom="0.35433070866141736" header="0.43307086614173229" footer="0.31496062992125984"/>
  <pageSetup paperSize="9" scale="51"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pageSetUpPr fitToPage="1"/>
  </sheetPr>
  <dimension ref="A1"/>
  <sheetViews>
    <sheetView showGridLines="0" view="pageBreakPreview" zoomScale="70" zoomScaleNormal="100" zoomScaleSheetLayoutView="70" workbookViewId="0"/>
  </sheetViews>
  <sheetFormatPr defaultRowHeight="13.5"/>
  <sheetData/>
  <sheetProtection selectLockedCells="1" selectUnlockedCells="1"/>
  <phoneticPr fontId="1"/>
  <pageMargins left="0.7" right="0.7" top="0.75" bottom="0.75" header="0.3" footer="0.3"/>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115</v>
      </c>
      <c r="B1" s="22"/>
      <c r="C1" s="20"/>
      <c r="D1" s="20"/>
      <c r="E1" s="20"/>
      <c r="F1" s="20"/>
      <c r="G1" s="20"/>
      <c r="H1" s="20"/>
      <c r="O1" s="3"/>
      <c r="P1" s="3"/>
      <c r="Q1" s="3"/>
      <c r="R1" s="3"/>
      <c r="S1" s="3"/>
      <c r="T1" s="3"/>
      <c r="U1" s="3"/>
      <c r="V1" s="3"/>
      <c r="W1" s="3"/>
      <c r="X1" s="3"/>
      <c r="Y1" s="3"/>
      <c r="Z1" s="3"/>
    </row>
    <row r="2" spans="1:26" ht="23.25" customHeight="1">
      <c r="A2" s="22"/>
      <c r="B2" s="21" t="s">
        <v>114</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430" t="s">
        <v>113</v>
      </c>
      <c r="C5" s="1431"/>
      <c r="D5" s="1431"/>
      <c r="E5" s="1431"/>
      <c r="F5" s="1431"/>
      <c r="G5" s="1431"/>
      <c r="O5" s="3"/>
      <c r="P5" s="3"/>
      <c r="Q5" s="3"/>
      <c r="R5" s="3"/>
      <c r="S5" s="3"/>
      <c r="T5" s="3"/>
      <c r="U5" s="3"/>
      <c r="V5" s="3"/>
      <c r="W5" s="3"/>
      <c r="X5" s="3"/>
      <c r="Y5" s="3"/>
      <c r="Z5" s="3"/>
    </row>
    <row r="6" spans="1:26" ht="21" customHeight="1">
      <c r="B6" s="1432" t="s">
        <v>248</v>
      </c>
      <c r="C6" s="1432"/>
      <c r="D6" s="1432"/>
      <c r="E6" s="1432"/>
      <c r="F6" s="1432"/>
      <c r="G6" s="1432"/>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112</v>
      </c>
      <c r="C8" s="1433" t="str">
        <f>IF('要望書 (補正)'!J11="","",'要望書 (補正)'!J11)</f>
        <v/>
      </c>
      <c r="D8" s="1433"/>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434" t="s">
        <v>111</v>
      </c>
      <c r="C10" s="1435"/>
      <c r="D10" s="26" t="s">
        <v>110</v>
      </c>
      <c r="E10" s="1435" t="s">
        <v>109</v>
      </c>
      <c r="F10" s="1435"/>
      <c r="G10" s="15" t="s">
        <v>108</v>
      </c>
      <c r="O10" s="3"/>
      <c r="P10" s="3"/>
      <c r="Q10" s="3"/>
      <c r="R10" s="3"/>
      <c r="S10" s="3"/>
      <c r="T10" s="3"/>
      <c r="U10" s="3"/>
      <c r="V10" s="3"/>
      <c r="W10" s="3"/>
      <c r="X10" s="3"/>
      <c r="Y10" s="3"/>
      <c r="Z10" s="3"/>
    </row>
    <row r="11" spans="1:26" ht="13.5">
      <c r="B11" s="1415"/>
      <c r="C11" s="1416"/>
      <c r="D11" s="11" t="s">
        <v>107</v>
      </c>
      <c r="E11" s="1417"/>
      <c r="F11" s="1418" t="s">
        <v>106</v>
      </c>
      <c r="G11" s="1419"/>
      <c r="J11" s="1414"/>
      <c r="O11" s="3"/>
      <c r="P11" s="3"/>
      <c r="Q11" s="3"/>
      <c r="R11" s="3"/>
      <c r="S11" s="3"/>
      <c r="T11" s="3"/>
      <c r="U11" s="3"/>
      <c r="V11" s="3"/>
      <c r="W11" s="3"/>
      <c r="X11" s="3"/>
      <c r="Y11" s="3"/>
      <c r="Z11" s="3"/>
    </row>
    <row r="12" spans="1:26" ht="69" customHeight="1">
      <c r="B12" s="1415"/>
      <c r="C12" s="1416"/>
      <c r="D12" s="12"/>
      <c r="E12" s="1417"/>
      <c r="F12" s="1418"/>
      <c r="G12" s="1419"/>
      <c r="J12" s="1414"/>
      <c r="O12" s="3"/>
      <c r="P12" s="3"/>
      <c r="Q12" s="3"/>
      <c r="R12" s="3"/>
      <c r="S12" s="3"/>
      <c r="T12" s="3"/>
      <c r="U12" s="3"/>
      <c r="V12" s="3"/>
      <c r="W12" s="3"/>
      <c r="X12" s="3"/>
      <c r="Y12" s="3"/>
      <c r="Z12" s="3"/>
    </row>
    <row r="13" spans="1:26" ht="15" customHeight="1">
      <c r="B13" s="1415"/>
      <c r="C13" s="1416"/>
      <c r="D13" s="11" t="s">
        <v>105</v>
      </c>
      <c r="E13" s="1417"/>
      <c r="F13" s="1418"/>
      <c r="G13" s="1419"/>
      <c r="J13" s="1414"/>
      <c r="O13" s="3"/>
      <c r="P13" s="3"/>
      <c r="Q13" s="3"/>
      <c r="R13" s="3"/>
      <c r="S13" s="3"/>
      <c r="T13" s="3"/>
      <c r="U13" s="3"/>
      <c r="V13" s="3"/>
      <c r="W13" s="3"/>
      <c r="X13" s="3"/>
      <c r="Y13" s="3"/>
      <c r="Z13" s="3"/>
    </row>
    <row r="14" spans="1:26" ht="69" customHeight="1">
      <c r="B14" s="1415"/>
      <c r="C14" s="1416"/>
      <c r="D14" s="12"/>
      <c r="E14" s="1417"/>
      <c r="F14" s="1418"/>
      <c r="G14" s="1419"/>
      <c r="J14" s="1414"/>
      <c r="O14" s="3"/>
      <c r="P14" s="3"/>
      <c r="Q14" s="3"/>
      <c r="R14" s="3"/>
      <c r="S14" s="3"/>
      <c r="T14" s="3"/>
      <c r="U14" s="3"/>
      <c r="V14" s="3"/>
      <c r="W14" s="3"/>
      <c r="X14" s="3"/>
      <c r="Y14" s="3"/>
      <c r="Z14" s="3"/>
    </row>
    <row r="15" spans="1:26" ht="15" customHeight="1">
      <c r="B15" s="1415"/>
      <c r="C15" s="1416"/>
      <c r="D15" s="11" t="s">
        <v>104</v>
      </c>
      <c r="E15" s="1417"/>
      <c r="F15" s="1418"/>
      <c r="G15" s="1419"/>
      <c r="J15" s="1414"/>
      <c r="O15" s="3"/>
      <c r="P15" s="3"/>
      <c r="Q15" s="3"/>
      <c r="R15" s="3"/>
      <c r="S15" s="3"/>
      <c r="T15" s="3"/>
      <c r="U15" s="3"/>
      <c r="V15" s="3"/>
      <c r="W15" s="3"/>
      <c r="X15" s="3"/>
      <c r="Y15" s="3"/>
      <c r="Z15" s="3"/>
    </row>
    <row r="16" spans="1:26" ht="22.5" customHeight="1" thickBot="1">
      <c r="B16" s="1415"/>
      <c r="C16" s="1416"/>
      <c r="D16" s="14"/>
      <c r="E16" s="1417"/>
      <c r="F16" s="1418"/>
      <c r="G16" s="1419"/>
      <c r="J16" s="1414"/>
      <c r="O16" s="3"/>
      <c r="P16" s="3"/>
      <c r="Q16" s="3"/>
      <c r="R16" s="3"/>
      <c r="S16" s="3"/>
      <c r="T16" s="3"/>
      <c r="U16" s="3"/>
      <c r="V16" s="3"/>
      <c r="W16" s="3"/>
      <c r="X16" s="3"/>
      <c r="Y16" s="3"/>
      <c r="Z16" s="3"/>
    </row>
    <row r="17" spans="1:26" ht="13.5">
      <c r="B17" s="1420"/>
      <c r="C17" s="1421"/>
      <c r="D17" s="13" t="s">
        <v>107</v>
      </c>
      <c r="E17" s="1424"/>
      <c r="F17" s="1426" t="s">
        <v>106</v>
      </c>
      <c r="G17" s="1428"/>
      <c r="J17" s="1414"/>
      <c r="O17" s="3"/>
      <c r="P17" s="3"/>
      <c r="Q17" s="3"/>
      <c r="R17" s="3"/>
      <c r="S17" s="3"/>
      <c r="T17" s="3"/>
      <c r="U17" s="3"/>
      <c r="V17" s="3"/>
      <c r="W17" s="3"/>
      <c r="X17" s="3"/>
      <c r="Y17" s="3"/>
      <c r="Z17" s="3"/>
    </row>
    <row r="18" spans="1:26" ht="69" customHeight="1">
      <c r="B18" s="1415"/>
      <c r="C18" s="1416"/>
      <c r="D18" s="12"/>
      <c r="E18" s="1417"/>
      <c r="F18" s="1418"/>
      <c r="G18" s="1419"/>
      <c r="J18" s="1414"/>
      <c r="O18" s="3"/>
      <c r="P18" s="3"/>
      <c r="Q18" s="3"/>
      <c r="R18" s="3"/>
      <c r="S18" s="3"/>
      <c r="T18" s="3"/>
      <c r="U18" s="3"/>
      <c r="V18" s="3"/>
      <c r="W18" s="3"/>
      <c r="X18" s="3"/>
      <c r="Y18" s="3"/>
      <c r="Z18" s="3"/>
    </row>
    <row r="19" spans="1:26" ht="15" customHeight="1">
      <c r="B19" s="1415"/>
      <c r="C19" s="1416"/>
      <c r="D19" s="11" t="s">
        <v>105</v>
      </c>
      <c r="E19" s="1417"/>
      <c r="F19" s="1418"/>
      <c r="G19" s="1419"/>
      <c r="J19" s="1414"/>
      <c r="O19" s="3"/>
      <c r="P19" s="3"/>
      <c r="Q19" s="3"/>
      <c r="R19" s="3"/>
      <c r="S19" s="3"/>
      <c r="T19" s="3"/>
      <c r="U19" s="3"/>
      <c r="V19" s="3"/>
      <c r="W19" s="3"/>
      <c r="X19" s="3"/>
      <c r="Y19" s="3"/>
      <c r="Z19" s="3"/>
    </row>
    <row r="20" spans="1:26" ht="69" customHeight="1">
      <c r="B20" s="1415"/>
      <c r="C20" s="1416"/>
      <c r="D20" s="12"/>
      <c r="E20" s="1417"/>
      <c r="F20" s="1418"/>
      <c r="G20" s="1419"/>
      <c r="J20" s="1414"/>
      <c r="O20" s="3"/>
      <c r="P20" s="3"/>
      <c r="Q20" s="3"/>
      <c r="R20" s="3"/>
      <c r="S20" s="3"/>
      <c r="T20" s="3"/>
      <c r="U20" s="3"/>
      <c r="V20" s="3"/>
      <c r="W20" s="3"/>
      <c r="X20" s="3"/>
      <c r="Y20" s="3"/>
      <c r="Z20" s="3"/>
    </row>
    <row r="21" spans="1:26" ht="15" customHeight="1">
      <c r="B21" s="1415"/>
      <c r="C21" s="1416"/>
      <c r="D21" s="11" t="s">
        <v>104</v>
      </c>
      <c r="E21" s="1417"/>
      <c r="F21" s="1418"/>
      <c r="G21" s="1419"/>
      <c r="J21" s="1414"/>
      <c r="O21" s="3"/>
      <c r="P21" s="3"/>
      <c r="Q21" s="3"/>
      <c r="R21" s="3"/>
      <c r="S21" s="3"/>
      <c r="T21" s="3"/>
      <c r="U21" s="3"/>
      <c r="V21" s="3"/>
      <c r="W21" s="3"/>
      <c r="X21" s="3"/>
      <c r="Y21" s="3"/>
      <c r="Z21" s="3"/>
    </row>
    <row r="22" spans="1:26" ht="22.5" customHeight="1" thickBot="1">
      <c r="B22" s="1422"/>
      <c r="C22" s="1423"/>
      <c r="D22" s="14"/>
      <c r="E22" s="1425"/>
      <c r="F22" s="1427"/>
      <c r="G22" s="1429"/>
      <c r="J22" s="1414"/>
      <c r="O22" s="3"/>
      <c r="P22" s="3"/>
      <c r="Q22" s="3"/>
      <c r="R22" s="3"/>
      <c r="S22" s="3"/>
      <c r="T22" s="3"/>
      <c r="U22" s="3"/>
      <c r="V22" s="3"/>
      <c r="W22" s="3"/>
      <c r="X22" s="3"/>
      <c r="Y22" s="3"/>
      <c r="Z22" s="3"/>
    </row>
    <row r="23" spans="1:26" ht="13.5">
      <c r="B23" s="1420"/>
      <c r="C23" s="1421"/>
      <c r="D23" s="13" t="s">
        <v>107</v>
      </c>
      <c r="E23" s="1424"/>
      <c r="F23" s="1426" t="s">
        <v>106</v>
      </c>
      <c r="G23" s="1428"/>
      <c r="J23" s="1414"/>
      <c r="O23" s="3"/>
      <c r="P23" s="3"/>
      <c r="Q23" s="3"/>
      <c r="R23" s="3"/>
      <c r="S23" s="3"/>
      <c r="T23" s="3"/>
      <c r="U23" s="3"/>
      <c r="V23" s="3"/>
      <c r="W23" s="3"/>
      <c r="X23" s="3"/>
      <c r="Y23" s="3"/>
      <c r="Z23" s="3"/>
    </row>
    <row r="24" spans="1:26" ht="69" customHeight="1">
      <c r="B24" s="1415"/>
      <c r="C24" s="1416"/>
      <c r="D24" s="12"/>
      <c r="E24" s="1417"/>
      <c r="F24" s="1418"/>
      <c r="G24" s="1419"/>
      <c r="J24" s="1414"/>
      <c r="O24" s="3"/>
      <c r="P24" s="3"/>
      <c r="Q24" s="3"/>
      <c r="R24" s="3"/>
      <c r="S24" s="3"/>
      <c r="T24" s="3"/>
      <c r="U24" s="3"/>
      <c r="V24" s="3"/>
      <c r="W24" s="3"/>
      <c r="X24" s="3"/>
      <c r="Y24" s="3"/>
      <c r="Z24" s="3"/>
    </row>
    <row r="25" spans="1:26" ht="15" customHeight="1">
      <c r="B25" s="1415"/>
      <c r="C25" s="1416"/>
      <c r="D25" s="11" t="s">
        <v>105</v>
      </c>
      <c r="E25" s="1417"/>
      <c r="F25" s="1418"/>
      <c r="G25" s="1419"/>
      <c r="J25" s="1414"/>
      <c r="O25" s="3"/>
      <c r="P25" s="3"/>
      <c r="Q25" s="3"/>
      <c r="R25" s="3"/>
      <c r="S25" s="3"/>
      <c r="T25" s="3"/>
      <c r="U25" s="3"/>
      <c r="V25" s="3"/>
      <c r="W25" s="3"/>
      <c r="X25" s="3"/>
      <c r="Y25" s="3"/>
      <c r="Z25" s="3"/>
    </row>
    <row r="26" spans="1:26" ht="69" customHeight="1">
      <c r="B26" s="1415"/>
      <c r="C26" s="1416"/>
      <c r="D26" s="12"/>
      <c r="E26" s="1417"/>
      <c r="F26" s="1418"/>
      <c r="G26" s="1419"/>
      <c r="J26" s="1414"/>
      <c r="O26" s="3"/>
      <c r="P26" s="3"/>
      <c r="Q26" s="3"/>
      <c r="R26" s="3"/>
      <c r="S26" s="3"/>
      <c r="T26" s="3"/>
      <c r="U26" s="3"/>
      <c r="V26" s="3"/>
      <c r="W26" s="3"/>
      <c r="X26" s="3"/>
      <c r="Y26" s="3"/>
      <c r="Z26" s="3"/>
    </row>
    <row r="27" spans="1:26" ht="15" customHeight="1">
      <c r="B27" s="1415"/>
      <c r="C27" s="1416"/>
      <c r="D27" s="11" t="s">
        <v>104</v>
      </c>
      <c r="E27" s="1417"/>
      <c r="F27" s="1418"/>
      <c r="G27" s="1419"/>
      <c r="J27" s="1414"/>
      <c r="O27" s="3"/>
      <c r="P27" s="3"/>
      <c r="Q27" s="3"/>
      <c r="R27" s="3"/>
      <c r="S27" s="3"/>
      <c r="T27" s="3"/>
      <c r="U27" s="3"/>
      <c r="V27" s="3"/>
      <c r="W27" s="3"/>
      <c r="X27" s="3"/>
      <c r="Y27" s="3"/>
      <c r="Z27" s="3"/>
    </row>
    <row r="28" spans="1:26" ht="22.5" customHeight="1" thickBot="1">
      <c r="B28" s="1422"/>
      <c r="C28" s="1423"/>
      <c r="D28" s="10"/>
      <c r="E28" s="1425"/>
      <c r="F28" s="1427"/>
      <c r="G28" s="1429"/>
      <c r="J28" s="1414"/>
      <c r="O28" s="3"/>
      <c r="P28" s="3"/>
      <c r="Q28" s="3"/>
      <c r="R28" s="3"/>
      <c r="S28" s="3"/>
      <c r="T28" s="3"/>
      <c r="U28" s="3"/>
      <c r="V28" s="3"/>
      <c r="W28" s="3"/>
      <c r="X28" s="3"/>
      <c r="Y28" s="3"/>
      <c r="Z28" s="3"/>
    </row>
    <row r="29" spans="1:26" ht="21.75" customHeight="1">
      <c r="B29" s="9" t="s">
        <v>103</v>
      </c>
      <c r="C29" s="9"/>
      <c r="D29" s="8"/>
      <c r="E29" s="7"/>
      <c r="F29" s="6"/>
      <c r="G29" s="5"/>
      <c r="O29" s="3"/>
      <c r="P29" s="3"/>
      <c r="Q29" s="3"/>
      <c r="R29" s="3"/>
      <c r="S29" s="3"/>
      <c r="T29" s="3"/>
      <c r="U29" s="3"/>
      <c r="V29" s="3"/>
      <c r="W29" s="3"/>
      <c r="X29" s="3"/>
      <c r="Y29" s="3"/>
      <c r="Z29" s="3"/>
    </row>
    <row r="30" spans="1:26" ht="22.5" customHeight="1">
      <c r="B30" s="1" t="s">
        <v>102</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algorithmName="SHA-512" hashValue="+jo5GyHYTLj6UA74v08k/ryu146DE7IlwNjLTQ/zfNLXCkOSYSeuu1GVKoePDSGbN1tvsPX0P+YxMwt0o1oBVA==" saltValue="SNHOl/J/CNkCcac9fnMVLA==" spinCount="100000" sheet="1" formatCells="0" selectLockedCells="1"/>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tabColor rgb="FFFF0000"/>
  </sheetPr>
  <dimension ref="A1:Q71"/>
  <sheetViews>
    <sheetView showGridLines="0" view="pageBreakPreview" zoomScale="85" zoomScaleNormal="100" zoomScaleSheetLayoutView="85" workbookViewId="0">
      <selection activeCell="B12" sqref="B12"/>
    </sheetView>
  </sheetViews>
  <sheetFormatPr defaultColWidth="9" defaultRowHeight="18.75"/>
  <cols>
    <col min="1" max="1" width="2.625" style="275" customWidth="1"/>
    <col min="2" max="15" width="9" style="275"/>
    <col min="16" max="16" width="2" style="277" customWidth="1"/>
    <col min="17" max="16384" width="9" style="277"/>
  </cols>
  <sheetData>
    <row r="1" spans="2:17">
      <c r="B1" s="1437" t="s">
        <v>1039</v>
      </c>
      <c r="C1" s="1437"/>
      <c r="D1" s="1437"/>
      <c r="E1" s="1437"/>
      <c r="F1" s="1437"/>
      <c r="G1" s="1437"/>
      <c r="H1" s="1437"/>
      <c r="I1" s="1437"/>
      <c r="J1" s="1437"/>
      <c r="K1" s="1437"/>
      <c r="L1" s="1437"/>
      <c r="M1" s="1437"/>
      <c r="N1" s="1437"/>
      <c r="O1" s="1437"/>
    </row>
    <row r="2" spans="2:17" ht="10.5" customHeight="1">
      <c r="B2" s="1437"/>
      <c r="C2" s="1437"/>
      <c r="D2" s="1437"/>
      <c r="E2" s="1437"/>
      <c r="F2" s="1437"/>
      <c r="G2" s="1437"/>
      <c r="H2" s="1437"/>
      <c r="I2" s="1437"/>
      <c r="J2" s="1437"/>
      <c r="K2" s="1437"/>
      <c r="L2" s="1437"/>
      <c r="M2" s="1437"/>
      <c r="N2" s="1437"/>
      <c r="O2" s="1437"/>
    </row>
    <row r="3" spans="2:17">
      <c r="B3" s="1437"/>
      <c r="C3" s="1437"/>
      <c r="D3" s="1437"/>
      <c r="E3" s="1437"/>
      <c r="F3" s="1437"/>
      <c r="G3" s="1437"/>
      <c r="H3" s="1437"/>
      <c r="I3" s="1437"/>
      <c r="J3" s="1437"/>
      <c r="K3" s="1437"/>
      <c r="L3" s="1437"/>
      <c r="M3" s="1437"/>
      <c r="N3" s="1437"/>
      <c r="O3" s="1437"/>
    </row>
    <row r="4" spans="2:17" ht="5.25" customHeight="1">
      <c r="B4" s="1437"/>
      <c r="C4" s="1437"/>
      <c r="D4" s="1437"/>
      <c r="E4" s="1437"/>
      <c r="F4" s="1437"/>
      <c r="G4" s="1437"/>
      <c r="H4" s="1437"/>
      <c r="I4" s="1437"/>
      <c r="J4" s="1437"/>
      <c r="K4" s="1437"/>
      <c r="L4" s="1437"/>
      <c r="M4" s="1437"/>
      <c r="N4" s="1437"/>
      <c r="O4" s="1437"/>
    </row>
    <row r="5" spans="2:17" ht="18.75" customHeight="1">
      <c r="B5" s="1438" t="s">
        <v>1040</v>
      </c>
      <c r="C5" s="1438"/>
      <c r="D5" s="1438"/>
      <c r="E5" s="1438"/>
      <c r="F5" s="1438"/>
      <c r="G5" s="1438"/>
      <c r="H5" s="1438"/>
      <c r="I5" s="1438"/>
      <c r="J5" s="1438"/>
      <c r="K5" s="1438"/>
      <c r="L5" s="1438"/>
      <c r="M5" s="1438"/>
      <c r="N5" s="1438"/>
      <c r="O5" s="1438"/>
    </row>
    <row r="6" spans="2:17" ht="18" customHeight="1">
      <c r="B6" s="1438"/>
      <c r="C6" s="1438"/>
      <c r="D6" s="1438"/>
      <c r="E6" s="1438"/>
      <c r="F6" s="1438"/>
      <c r="G6" s="1438"/>
      <c r="H6" s="1438"/>
      <c r="I6" s="1438"/>
      <c r="J6" s="1438"/>
      <c r="K6" s="1438"/>
      <c r="L6" s="1438"/>
      <c r="M6" s="1438"/>
      <c r="N6" s="1438"/>
      <c r="O6" s="1438"/>
    </row>
    <row r="7" spans="2:17" ht="8.25" customHeight="1">
      <c r="B7" s="1438"/>
      <c r="C7" s="1438"/>
      <c r="D7" s="1438"/>
      <c r="E7" s="1438"/>
      <c r="F7" s="1438"/>
      <c r="G7" s="1438"/>
      <c r="H7" s="1438"/>
      <c r="I7" s="1438"/>
      <c r="J7" s="1438"/>
      <c r="K7" s="1438"/>
      <c r="L7" s="1438"/>
      <c r="M7" s="1438"/>
      <c r="N7" s="1438"/>
      <c r="O7" s="1438"/>
    </row>
    <row r="8" spans="2:17">
      <c r="B8" s="280"/>
      <c r="C8" s="280"/>
      <c r="D8" s="280"/>
      <c r="E8" s="280"/>
      <c r="F8" s="280"/>
      <c r="G8" s="280"/>
      <c r="H8" s="280"/>
      <c r="I8" s="280"/>
      <c r="J8" s="280"/>
      <c r="K8" s="280"/>
      <c r="L8" s="280"/>
      <c r="M8" s="280"/>
      <c r="N8" s="280"/>
      <c r="O8" s="280"/>
    </row>
    <row r="9" spans="2:17" ht="19.5" thickBot="1">
      <c r="Q9" s="281"/>
    </row>
    <row r="10" spans="2:17" ht="21" customHeight="1" thickBot="1">
      <c r="B10" s="1442" t="s">
        <v>1048</v>
      </c>
      <c r="C10" s="1443"/>
      <c r="D10" s="1443"/>
      <c r="E10" s="1443"/>
      <c r="F10" s="1443"/>
      <c r="G10" s="1443"/>
      <c r="H10" s="1443"/>
      <c r="I10" s="1443"/>
      <c r="J10" s="1443"/>
      <c r="K10" s="1443"/>
      <c r="L10" s="1443"/>
      <c r="M10" s="1443"/>
      <c r="N10" s="1443"/>
      <c r="O10" s="1444"/>
      <c r="Q10" s="281"/>
    </row>
    <row r="11" spans="2:17" ht="4.5" customHeight="1">
      <c r="B11" s="276"/>
      <c r="C11" s="276"/>
      <c r="D11" s="276"/>
      <c r="E11" s="276"/>
      <c r="F11" s="276"/>
      <c r="G11" s="276"/>
      <c r="H11" s="276"/>
      <c r="I11" s="276"/>
      <c r="J11" s="276"/>
      <c r="K11" s="276"/>
      <c r="L11" s="276"/>
      <c r="M11" s="276"/>
      <c r="N11" s="276"/>
      <c r="O11" s="276"/>
      <c r="Q11" s="281"/>
    </row>
    <row r="12" spans="2:17" ht="21" customHeight="1">
      <c r="B12" s="155" t="s">
        <v>1182</v>
      </c>
      <c r="C12" s="1445" t="s">
        <v>1049</v>
      </c>
      <c r="D12" s="1446"/>
      <c r="E12" s="1446"/>
      <c r="F12" s="1446"/>
      <c r="G12" s="1446"/>
      <c r="H12" s="1446"/>
      <c r="I12" s="1446"/>
      <c r="J12" s="1446"/>
      <c r="K12" s="1446"/>
      <c r="L12" s="1446"/>
      <c r="M12" s="1446"/>
      <c r="N12" s="1446"/>
      <c r="O12" s="1447"/>
      <c r="Q12" s="281"/>
    </row>
    <row r="13" spans="2:17" ht="21" customHeight="1">
      <c r="B13" s="155" t="s">
        <v>24</v>
      </c>
      <c r="C13" s="1445" t="s">
        <v>1050</v>
      </c>
      <c r="D13" s="1445"/>
      <c r="E13" s="1445"/>
      <c r="F13" s="1445"/>
      <c r="G13" s="1445"/>
      <c r="H13" s="1445"/>
      <c r="I13" s="1445"/>
      <c r="J13" s="1445"/>
      <c r="K13" s="1445"/>
      <c r="L13" s="1445"/>
      <c r="M13" s="1445"/>
      <c r="N13" s="1445"/>
      <c r="O13" s="1448"/>
      <c r="Q13" s="281"/>
    </row>
    <row r="14" spans="2:17" ht="21" customHeight="1">
      <c r="B14" s="155" t="s">
        <v>24</v>
      </c>
      <c r="C14" s="1445" t="s">
        <v>1051</v>
      </c>
      <c r="D14" s="1445"/>
      <c r="E14" s="1445"/>
      <c r="F14" s="1445"/>
      <c r="G14" s="1445"/>
      <c r="H14" s="1445"/>
      <c r="I14" s="1445"/>
      <c r="J14" s="1445"/>
      <c r="K14" s="1445"/>
      <c r="L14" s="1445"/>
      <c r="M14" s="1445"/>
      <c r="N14" s="1445"/>
      <c r="O14" s="1448"/>
      <c r="Q14" s="281"/>
    </row>
    <row r="15" spans="2:17" ht="9.75" customHeight="1" thickBot="1">
      <c r="B15" s="276"/>
      <c r="C15" s="276"/>
      <c r="D15" s="276"/>
      <c r="E15" s="276"/>
      <c r="F15" s="276"/>
      <c r="G15" s="276"/>
      <c r="H15" s="276"/>
      <c r="I15" s="276"/>
      <c r="J15" s="276"/>
      <c r="K15" s="276"/>
      <c r="L15" s="276"/>
      <c r="M15" s="276"/>
      <c r="N15" s="276"/>
      <c r="O15" s="276"/>
      <c r="Q15" s="281"/>
    </row>
    <row r="16" spans="2:17" ht="21" customHeight="1" thickBot="1">
      <c r="B16" s="1442" t="s">
        <v>1053</v>
      </c>
      <c r="C16" s="1443"/>
      <c r="D16" s="1443"/>
      <c r="E16" s="1443"/>
      <c r="F16" s="1443"/>
      <c r="G16" s="1443"/>
      <c r="H16" s="1443"/>
      <c r="I16" s="1443"/>
      <c r="J16" s="1443"/>
      <c r="K16" s="1443"/>
      <c r="L16" s="1443"/>
      <c r="M16" s="1443"/>
      <c r="N16" s="1443"/>
      <c r="O16" s="1444"/>
      <c r="Q16" s="281"/>
    </row>
    <row r="17" spans="1:17" ht="5.25" customHeight="1">
      <c r="B17" s="276"/>
      <c r="C17" s="276"/>
      <c r="D17" s="276"/>
      <c r="E17" s="276"/>
      <c r="F17" s="276"/>
      <c r="G17" s="276"/>
      <c r="H17" s="276"/>
      <c r="I17" s="276"/>
      <c r="J17" s="276"/>
      <c r="K17" s="276"/>
      <c r="L17" s="276"/>
      <c r="M17" s="276"/>
      <c r="N17" s="276"/>
      <c r="O17" s="276"/>
      <c r="Q17" s="281"/>
    </row>
    <row r="18" spans="1:17" ht="21" customHeight="1">
      <c r="B18" s="155" t="s">
        <v>1052</v>
      </c>
      <c r="C18" s="1445" t="s">
        <v>1151</v>
      </c>
      <c r="D18" s="1445"/>
      <c r="E18" s="1445"/>
      <c r="F18" s="1445"/>
      <c r="G18" s="1445"/>
      <c r="H18" s="1445"/>
      <c r="I18" s="1445"/>
      <c r="J18" s="1445"/>
      <c r="K18" s="1445"/>
      <c r="L18" s="1445"/>
      <c r="M18" s="1445"/>
      <c r="N18" s="1445"/>
      <c r="O18" s="1448"/>
      <c r="Q18" s="281"/>
    </row>
    <row r="19" spans="1:17" ht="21" customHeight="1">
      <c r="B19" s="155" t="s">
        <v>24</v>
      </c>
      <c r="C19" s="1445" t="s">
        <v>1152</v>
      </c>
      <c r="D19" s="1445"/>
      <c r="E19" s="1445"/>
      <c r="F19" s="1445"/>
      <c r="G19" s="1445"/>
      <c r="H19" s="1445"/>
      <c r="I19" s="1445"/>
      <c r="J19" s="1445"/>
      <c r="K19" s="1445"/>
      <c r="L19" s="1445"/>
      <c r="M19" s="1445"/>
      <c r="N19" s="1445"/>
      <c r="O19" s="1448"/>
      <c r="Q19" s="281"/>
    </row>
    <row r="20" spans="1:17" ht="21" customHeight="1">
      <c r="B20" s="155" t="s">
        <v>24</v>
      </c>
      <c r="C20" s="1445" t="s">
        <v>1153</v>
      </c>
      <c r="D20" s="1445"/>
      <c r="E20" s="1445"/>
      <c r="F20" s="1445"/>
      <c r="G20" s="1445"/>
      <c r="H20" s="1445"/>
      <c r="I20" s="1445"/>
      <c r="J20" s="1445"/>
      <c r="K20" s="1445"/>
      <c r="L20" s="1445"/>
      <c r="M20" s="1445"/>
      <c r="N20" s="1445"/>
      <c r="O20" s="1448"/>
      <c r="Q20" s="281"/>
    </row>
    <row r="21" spans="1:17" ht="12" customHeight="1" thickBot="1">
      <c r="F21" s="282"/>
    </row>
    <row r="22" spans="1:17" ht="37.5" customHeight="1" thickBot="1">
      <c r="A22" s="283"/>
      <c r="B22" s="1439" t="s">
        <v>1183</v>
      </c>
      <c r="C22" s="1440"/>
      <c r="D22" s="1440"/>
      <c r="E22" s="1440"/>
      <c r="F22" s="1440"/>
      <c r="G22" s="1440"/>
      <c r="H22" s="1440"/>
      <c r="I22" s="1440"/>
      <c r="J22" s="1440"/>
      <c r="K22" s="1440"/>
      <c r="L22" s="1440"/>
      <c r="M22" s="1440"/>
      <c r="N22" s="1440"/>
      <c r="O22" s="1441"/>
      <c r="P22" s="278"/>
    </row>
    <row r="23" spans="1:17" ht="4.9000000000000004" customHeight="1">
      <c r="B23" s="284"/>
      <c r="C23" s="284"/>
      <c r="D23" s="284"/>
      <c r="E23" s="284"/>
      <c r="F23" s="284"/>
      <c r="G23" s="284"/>
      <c r="H23" s="284"/>
      <c r="I23" s="284"/>
      <c r="J23" s="284"/>
      <c r="K23" s="284"/>
      <c r="L23" s="284"/>
      <c r="M23" s="284"/>
      <c r="N23" s="284"/>
      <c r="O23" s="284"/>
    </row>
    <row r="24" spans="1:17">
      <c r="B24" s="155" t="s">
        <v>24</v>
      </c>
      <c r="C24" s="285" t="s">
        <v>1041</v>
      </c>
      <c r="D24" s="285"/>
      <c r="E24" s="285"/>
      <c r="F24" s="285"/>
      <c r="G24" s="285"/>
      <c r="H24" s="1436"/>
      <c r="I24" s="1436"/>
      <c r="J24" s="1436"/>
      <c r="K24" s="1436"/>
      <c r="L24" s="1436"/>
      <c r="M24" s="1436"/>
      <c r="N24" s="1436"/>
      <c r="O24" s="286" t="s">
        <v>69</v>
      </c>
    </row>
    <row r="25" spans="1:17">
      <c r="B25" s="155" t="s">
        <v>24</v>
      </c>
      <c r="C25" s="285" t="s">
        <v>157</v>
      </c>
      <c r="D25" s="285"/>
      <c r="E25" s="285"/>
      <c r="F25" s="285"/>
      <c r="G25" s="285"/>
      <c r="H25" s="285"/>
      <c r="I25" s="285"/>
      <c r="J25" s="1436"/>
      <c r="K25" s="1436"/>
      <c r="L25" s="1436"/>
      <c r="M25" s="1436"/>
      <c r="N25" s="1436"/>
      <c r="O25" s="286" t="s">
        <v>69</v>
      </c>
    </row>
    <row r="26" spans="1:17">
      <c r="B26" s="155" t="s">
        <v>24</v>
      </c>
      <c r="C26" s="285" t="s">
        <v>158</v>
      </c>
      <c r="D26" s="285"/>
      <c r="E26" s="285"/>
      <c r="F26" s="285"/>
      <c r="G26" s="1436"/>
      <c r="H26" s="1436"/>
      <c r="I26" s="1436"/>
      <c r="J26" s="1436"/>
      <c r="K26" s="1436"/>
      <c r="L26" s="1436"/>
      <c r="M26" s="1436"/>
      <c r="N26" s="1436"/>
      <c r="O26" s="286" t="s">
        <v>69</v>
      </c>
    </row>
    <row r="27" spans="1:17" ht="18.75" customHeight="1">
      <c r="B27" s="155" t="s">
        <v>24</v>
      </c>
      <c r="C27" s="1449" t="s">
        <v>1042</v>
      </c>
      <c r="D27" s="1449"/>
      <c r="E27" s="1449"/>
      <c r="F27" s="1449"/>
      <c r="G27" s="1449"/>
      <c r="H27" s="1436"/>
      <c r="I27" s="1436"/>
      <c r="J27" s="1436"/>
      <c r="K27" s="1436"/>
      <c r="L27" s="1436"/>
      <c r="M27" s="1436"/>
      <c r="N27" s="1436"/>
      <c r="O27" s="287" t="s">
        <v>64</v>
      </c>
    </row>
    <row r="28" spans="1:17">
      <c r="B28" s="155" t="s">
        <v>24</v>
      </c>
      <c r="C28" s="1449" t="s">
        <v>307</v>
      </c>
      <c r="D28" s="1449"/>
      <c r="E28" s="1450"/>
      <c r="F28" s="155" t="s">
        <v>24</v>
      </c>
      <c r="G28" s="1449" t="s">
        <v>127</v>
      </c>
      <c r="H28" s="1449"/>
      <c r="I28" s="1450"/>
      <c r="J28" s="155" t="s">
        <v>24</v>
      </c>
      <c r="K28" s="288" t="s">
        <v>1043</v>
      </c>
      <c r="L28" s="288"/>
      <c r="M28" s="155" t="s">
        <v>24</v>
      </c>
      <c r="N28" s="288" t="s">
        <v>1044</v>
      </c>
      <c r="O28" s="287"/>
    </row>
    <row r="29" spans="1:17">
      <c r="B29" s="155" t="s">
        <v>24</v>
      </c>
      <c r="C29" s="285" t="s">
        <v>1045</v>
      </c>
      <c r="D29" s="288"/>
      <c r="E29" s="289"/>
      <c r="F29" s="155" t="s">
        <v>24</v>
      </c>
      <c r="G29" s="1449" t="s">
        <v>128</v>
      </c>
      <c r="H29" s="1449"/>
      <c r="I29" s="1450"/>
      <c r="J29" s="155" t="s">
        <v>24</v>
      </c>
      <c r="K29" s="288" t="s">
        <v>1046</v>
      </c>
      <c r="L29" s="288"/>
      <c r="M29" s="288"/>
      <c r="N29" s="288"/>
      <c r="O29" s="287"/>
      <c r="P29" s="290"/>
    </row>
    <row r="30" spans="1:17">
      <c r="B30" s="155" t="s">
        <v>24</v>
      </c>
      <c r="C30" s="1449" t="s">
        <v>129</v>
      </c>
      <c r="D30" s="1449"/>
      <c r="E30" s="1449"/>
      <c r="F30" s="1449"/>
      <c r="G30" s="1436"/>
      <c r="H30" s="1436"/>
      <c r="I30" s="1436"/>
      <c r="J30" s="1436"/>
      <c r="K30" s="1436"/>
      <c r="L30" s="1436"/>
      <c r="M30" s="1436"/>
      <c r="N30" s="1436"/>
      <c r="O30" s="286" t="s">
        <v>64</v>
      </c>
    </row>
    <row r="31" spans="1:17" ht="19.5" thickBot="1"/>
    <row r="32" spans="1:17" ht="21" customHeight="1" thickBot="1">
      <c r="B32" s="1442" t="s">
        <v>1134</v>
      </c>
      <c r="C32" s="1443"/>
      <c r="D32" s="1443"/>
      <c r="E32" s="1443"/>
      <c r="F32" s="1443"/>
      <c r="G32" s="1443"/>
      <c r="H32" s="1443"/>
      <c r="I32" s="1443"/>
      <c r="J32" s="1443"/>
      <c r="K32" s="1443"/>
      <c r="L32" s="1443"/>
      <c r="M32" s="1443"/>
      <c r="N32" s="1443"/>
      <c r="O32" s="1444"/>
      <c r="Q32" s="281"/>
    </row>
    <row r="33" spans="2:17" ht="4.5" customHeight="1">
      <c r="B33" s="276"/>
      <c r="C33" s="276"/>
      <c r="D33" s="276"/>
      <c r="E33" s="276"/>
      <c r="F33" s="276"/>
      <c r="G33" s="276"/>
      <c r="H33" s="276"/>
      <c r="I33" s="276"/>
      <c r="J33" s="276"/>
      <c r="K33" s="276"/>
      <c r="L33" s="276"/>
      <c r="M33" s="276"/>
      <c r="N33" s="276"/>
      <c r="O33" s="276"/>
      <c r="Q33" s="281"/>
    </row>
    <row r="34" spans="2:17" ht="21" customHeight="1">
      <c r="B34" s="155" t="s">
        <v>24</v>
      </c>
      <c r="C34" s="1451" t="s">
        <v>1131</v>
      </c>
      <c r="D34" s="1452"/>
      <c r="E34" s="1452"/>
      <c r="F34" s="1452"/>
      <c r="G34" s="1452"/>
      <c r="H34" s="1452"/>
      <c r="I34" s="1452"/>
      <c r="J34" s="1452"/>
      <c r="K34" s="1452"/>
      <c r="L34" s="1452"/>
      <c r="M34" s="1452"/>
      <c r="N34" s="1452"/>
      <c r="O34" s="1453"/>
      <c r="Q34" s="281"/>
    </row>
    <row r="35" spans="2:17" ht="21" customHeight="1">
      <c r="B35" s="155" t="s">
        <v>24</v>
      </c>
      <c r="C35" s="1451" t="s">
        <v>1132</v>
      </c>
      <c r="D35" s="1451"/>
      <c r="E35" s="1451"/>
      <c r="F35" s="1451"/>
      <c r="G35" s="1451"/>
      <c r="H35" s="1451"/>
      <c r="I35" s="1451"/>
      <c r="J35" s="1451"/>
      <c r="K35" s="1451"/>
      <c r="L35" s="1451"/>
      <c r="M35" s="1451"/>
      <c r="N35" s="1451"/>
      <c r="O35" s="1454"/>
      <c r="Q35" s="281"/>
    </row>
    <row r="36" spans="2:17" ht="21" customHeight="1">
      <c r="B36" s="252" t="s">
        <v>24</v>
      </c>
      <c r="C36" s="1461" t="s">
        <v>1133</v>
      </c>
      <c r="D36" s="1461"/>
      <c r="E36" s="1461"/>
      <c r="F36" s="1461"/>
      <c r="G36" s="1461"/>
      <c r="H36" s="1461"/>
      <c r="I36" s="1461"/>
      <c r="J36" s="1461"/>
      <c r="K36" s="1461"/>
      <c r="L36" s="1461"/>
      <c r="M36" s="1461"/>
      <c r="N36" s="1461"/>
      <c r="O36" s="1462"/>
      <c r="Q36" s="281"/>
    </row>
    <row r="37" spans="2:17" ht="4.9000000000000004" customHeight="1">
      <c r="B37" s="291"/>
      <c r="C37" s="291"/>
    </row>
    <row r="38" spans="2:17" ht="16.5" customHeight="1">
      <c r="B38" s="291" t="s">
        <v>1146</v>
      </c>
      <c r="C38" s="291"/>
    </row>
    <row r="39" spans="2:17" ht="12" customHeight="1">
      <c r="B39" s="1459"/>
      <c r="C39" s="1459"/>
      <c r="D39" s="1459"/>
      <c r="E39" s="1459"/>
      <c r="F39" s="1459"/>
      <c r="G39" s="1459"/>
      <c r="H39" s="1459"/>
      <c r="I39" s="1459"/>
      <c r="J39" s="1459"/>
      <c r="K39" s="1459"/>
      <c r="L39" s="1459"/>
      <c r="M39" s="1459"/>
      <c r="N39" s="1459"/>
      <c r="O39" s="1459"/>
    </row>
    <row r="40" spans="2:17" ht="12" customHeight="1">
      <c r="B40" s="1459"/>
      <c r="C40" s="1459"/>
      <c r="D40" s="1459"/>
      <c r="E40" s="1459"/>
      <c r="F40" s="1459"/>
      <c r="G40" s="1459"/>
      <c r="H40" s="1459"/>
      <c r="I40" s="1459"/>
      <c r="J40" s="1459"/>
      <c r="K40" s="1459"/>
      <c r="L40" s="1459"/>
      <c r="M40" s="1459"/>
      <c r="N40" s="1459"/>
      <c r="O40" s="1459"/>
    </row>
    <row r="41" spans="2:17" ht="12" customHeight="1">
      <c r="B41" s="1459"/>
      <c r="C41" s="1459"/>
      <c r="D41" s="1459"/>
      <c r="E41" s="1459"/>
      <c r="F41" s="1459"/>
      <c r="G41" s="1459"/>
      <c r="H41" s="1459"/>
      <c r="I41" s="1459"/>
      <c r="J41" s="1459"/>
      <c r="K41" s="1459"/>
      <c r="L41" s="1459"/>
      <c r="M41" s="1459"/>
      <c r="N41" s="1459"/>
      <c r="O41" s="1459"/>
    </row>
    <row r="42" spans="2:17" ht="12" customHeight="1">
      <c r="B42" s="1459"/>
      <c r="C42" s="1459"/>
      <c r="D42" s="1459"/>
      <c r="E42" s="1459"/>
      <c r="F42" s="1459"/>
      <c r="G42" s="1459"/>
      <c r="H42" s="1459"/>
      <c r="I42" s="1459"/>
      <c r="J42" s="1459"/>
      <c r="K42" s="1459"/>
      <c r="L42" s="1459"/>
      <c r="M42" s="1459"/>
      <c r="N42" s="1459"/>
      <c r="O42" s="1459"/>
    </row>
    <row r="43" spans="2:17" ht="12" customHeight="1">
      <c r="B43" s="1459"/>
      <c r="C43" s="1459"/>
      <c r="D43" s="1459"/>
      <c r="E43" s="1459"/>
      <c r="F43" s="1459"/>
      <c r="G43" s="1459"/>
      <c r="H43" s="1459"/>
      <c r="I43" s="1459"/>
      <c r="J43" s="1459"/>
      <c r="K43" s="1459"/>
      <c r="L43" s="1459"/>
      <c r="M43" s="1459"/>
      <c r="N43" s="1459"/>
      <c r="O43" s="1459"/>
    </row>
    <row r="44" spans="2:17" ht="9.75" customHeight="1" thickBot="1">
      <c r="B44" s="276"/>
      <c r="C44" s="276"/>
      <c r="D44" s="276"/>
      <c r="E44" s="276"/>
      <c r="F44" s="276"/>
      <c r="G44" s="276"/>
      <c r="H44" s="276"/>
      <c r="I44" s="276"/>
      <c r="J44" s="276"/>
      <c r="K44" s="276"/>
      <c r="L44" s="276"/>
      <c r="M44" s="276"/>
      <c r="N44" s="276"/>
      <c r="O44" s="276"/>
      <c r="Q44" s="281"/>
    </row>
    <row r="45" spans="2:17" ht="24" customHeight="1" thickBot="1">
      <c r="B45" s="1456" t="s">
        <v>1147</v>
      </c>
      <c r="C45" s="1457"/>
      <c r="D45" s="1457"/>
      <c r="E45" s="1457"/>
      <c r="F45" s="1457"/>
      <c r="G45" s="1457"/>
      <c r="H45" s="1457"/>
      <c r="I45" s="1457"/>
      <c r="J45" s="1457"/>
      <c r="K45" s="1457"/>
      <c r="L45" s="1457"/>
      <c r="M45" s="1457"/>
      <c r="N45" s="1457"/>
      <c r="O45" s="1458"/>
      <c r="P45" s="278"/>
    </row>
    <row r="46" spans="2:17" ht="4.9000000000000004" customHeight="1">
      <c r="B46" s="279"/>
      <c r="C46" s="279"/>
    </row>
    <row r="47" spans="2:17">
      <c r="B47" s="1459"/>
      <c r="C47" s="1459"/>
      <c r="D47" s="1459"/>
      <c r="E47" s="1459"/>
      <c r="F47" s="1459"/>
      <c r="G47" s="1459"/>
      <c r="H47" s="1459"/>
      <c r="I47" s="1459"/>
      <c r="J47" s="1459"/>
      <c r="K47" s="1459"/>
      <c r="L47" s="1459"/>
      <c r="M47" s="1459"/>
      <c r="N47" s="1459"/>
      <c r="O47" s="1459"/>
    </row>
    <row r="48" spans="2:17">
      <c r="B48" s="1459"/>
      <c r="C48" s="1459"/>
      <c r="D48" s="1459"/>
      <c r="E48" s="1459"/>
      <c r="F48" s="1459"/>
      <c r="G48" s="1459"/>
      <c r="H48" s="1459"/>
      <c r="I48" s="1459"/>
      <c r="J48" s="1459"/>
      <c r="K48" s="1459"/>
      <c r="L48" s="1459"/>
      <c r="M48" s="1459"/>
      <c r="N48" s="1459"/>
      <c r="O48" s="1459"/>
    </row>
    <row r="49" spans="1:15">
      <c r="B49" s="1459"/>
      <c r="C49" s="1459"/>
      <c r="D49" s="1459"/>
      <c r="E49" s="1459"/>
      <c r="F49" s="1459"/>
      <c r="G49" s="1459"/>
      <c r="H49" s="1459"/>
      <c r="I49" s="1459"/>
      <c r="J49" s="1459"/>
      <c r="K49" s="1459"/>
      <c r="L49" s="1459"/>
      <c r="M49" s="1459"/>
      <c r="N49" s="1459"/>
      <c r="O49" s="1459"/>
    </row>
    <row r="50" spans="1:15">
      <c r="B50" s="1459"/>
      <c r="C50" s="1459"/>
      <c r="D50" s="1459"/>
      <c r="E50" s="1459"/>
      <c r="F50" s="1459"/>
      <c r="G50" s="1459"/>
      <c r="H50" s="1459"/>
      <c r="I50" s="1459"/>
      <c r="J50" s="1459"/>
      <c r="K50" s="1459"/>
      <c r="L50" s="1459"/>
      <c r="M50" s="1459"/>
      <c r="N50" s="1459"/>
      <c r="O50" s="1459"/>
    </row>
    <row r="51" spans="1:15" ht="11.25" customHeight="1" thickBot="1"/>
    <row r="52" spans="1:15" ht="27" customHeight="1" thickBot="1">
      <c r="A52" s="283"/>
      <c r="B52" s="1460" t="s">
        <v>1135</v>
      </c>
      <c r="C52" s="1440"/>
      <c r="D52" s="1440"/>
      <c r="E52" s="1440"/>
      <c r="F52" s="1440"/>
      <c r="G52" s="1440"/>
      <c r="H52" s="1440"/>
      <c r="I52" s="1440"/>
      <c r="J52" s="1440"/>
      <c r="K52" s="1440"/>
      <c r="L52" s="1440"/>
      <c r="M52" s="1440"/>
      <c r="N52" s="1440"/>
      <c r="O52" s="1441"/>
    </row>
    <row r="53" spans="1:15" ht="4.9000000000000004" customHeight="1">
      <c r="B53" s="292"/>
      <c r="C53" s="284"/>
      <c r="D53" s="284"/>
      <c r="E53" s="284"/>
      <c r="F53" s="284"/>
      <c r="G53" s="284"/>
      <c r="H53" s="284"/>
      <c r="I53" s="284"/>
      <c r="J53" s="284"/>
      <c r="K53" s="284"/>
      <c r="L53" s="284"/>
      <c r="M53" s="284"/>
      <c r="N53" s="284"/>
      <c r="O53" s="284"/>
    </row>
    <row r="54" spans="1:15">
      <c r="B54" s="1459"/>
      <c r="C54" s="1459"/>
      <c r="D54" s="1459"/>
      <c r="E54" s="1459"/>
      <c r="F54" s="1459"/>
      <c r="G54" s="1459"/>
      <c r="H54" s="1459"/>
      <c r="I54" s="1459"/>
      <c r="J54" s="1459"/>
      <c r="K54" s="1459"/>
      <c r="L54" s="1459"/>
      <c r="M54" s="1459"/>
      <c r="N54" s="1459"/>
      <c r="O54" s="1459"/>
    </row>
    <row r="55" spans="1:15">
      <c r="B55" s="1459"/>
      <c r="C55" s="1459"/>
      <c r="D55" s="1459"/>
      <c r="E55" s="1459"/>
      <c r="F55" s="1459"/>
      <c r="G55" s="1459"/>
      <c r="H55" s="1459"/>
      <c r="I55" s="1459"/>
      <c r="J55" s="1459"/>
      <c r="K55" s="1459"/>
      <c r="L55" s="1459"/>
      <c r="M55" s="1459"/>
      <c r="N55" s="1459"/>
      <c r="O55" s="1459"/>
    </row>
    <row r="56" spans="1:15">
      <c r="B56" s="1459"/>
      <c r="C56" s="1459"/>
      <c r="D56" s="1459"/>
      <c r="E56" s="1459"/>
      <c r="F56" s="1459"/>
      <c r="G56" s="1459"/>
      <c r="H56" s="1459"/>
      <c r="I56" s="1459"/>
      <c r="J56" s="1459"/>
      <c r="K56" s="1459"/>
      <c r="L56" s="1459"/>
      <c r="M56" s="1459"/>
      <c r="N56" s="1459"/>
      <c r="O56" s="1459"/>
    </row>
    <row r="57" spans="1:15">
      <c r="B57" s="1459"/>
      <c r="C57" s="1459"/>
      <c r="D57" s="1459"/>
      <c r="E57" s="1459"/>
      <c r="F57" s="1459"/>
      <c r="G57" s="1459"/>
      <c r="H57" s="1459"/>
      <c r="I57" s="1459"/>
      <c r="J57" s="1459"/>
      <c r="K57" s="1459"/>
      <c r="L57" s="1459"/>
      <c r="M57" s="1459"/>
      <c r="N57" s="1459"/>
      <c r="O57" s="1459"/>
    </row>
    <row r="58" spans="1:15" ht="11.25" customHeight="1">
      <c r="B58" s="293"/>
      <c r="C58" s="293"/>
      <c r="D58" s="293"/>
      <c r="E58" s="293"/>
      <c r="F58" s="293"/>
      <c r="G58" s="293"/>
      <c r="H58" s="293"/>
      <c r="I58" s="293"/>
      <c r="J58" s="293"/>
      <c r="K58" s="293"/>
      <c r="L58" s="293"/>
      <c r="M58" s="293"/>
    </row>
    <row r="59" spans="1:15" ht="12.75" customHeight="1" thickBot="1">
      <c r="B59" s="282"/>
      <c r="C59" s="282"/>
      <c r="D59" s="282"/>
      <c r="E59" s="282"/>
      <c r="F59" s="282"/>
      <c r="G59" s="282"/>
      <c r="H59" s="282"/>
      <c r="I59" s="282"/>
      <c r="J59" s="282"/>
      <c r="K59" s="282"/>
      <c r="L59" s="282"/>
      <c r="M59" s="282"/>
    </row>
    <row r="60" spans="1:15" ht="19.5" thickBot="1">
      <c r="B60" s="1455" t="s">
        <v>1148</v>
      </c>
      <c r="C60" s="1440"/>
      <c r="D60" s="1440"/>
      <c r="E60" s="1440"/>
      <c r="F60" s="1440"/>
      <c r="G60" s="1440"/>
      <c r="H60" s="1440"/>
      <c r="I60" s="1440"/>
      <c r="J60" s="1440"/>
      <c r="K60" s="1440"/>
      <c r="L60" s="1440"/>
      <c r="M60" s="1440"/>
      <c r="N60" s="1440"/>
      <c r="O60" s="1441"/>
    </row>
    <row r="61" spans="1:15" ht="4.9000000000000004" customHeight="1">
      <c r="B61" s="294"/>
      <c r="C61" s="294"/>
      <c r="D61" s="294"/>
      <c r="E61" s="294"/>
      <c r="F61" s="294"/>
      <c r="G61" s="294"/>
      <c r="H61" s="294"/>
      <c r="I61" s="294"/>
      <c r="J61" s="294"/>
      <c r="K61" s="294"/>
      <c r="L61" s="294"/>
      <c r="M61" s="294"/>
      <c r="N61" s="294"/>
      <c r="O61" s="294"/>
    </row>
    <row r="62" spans="1:15">
      <c r="A62" s="295"/>
      <c r="B62" s="1463"/>
      <c r="C62" s="1464"/>
      <c r="D62" s="1464"/>
      <c r="E62" s="1464"/>
      <c r="F62" s="1464"/>
      <c r="G62" s="1464"/>
      <c r="H62" s="1464"/>
      <c r="I62" s="1464"/>
      <c r="J62" s="1464"/>
      <c r="K62" s="1464"/>
      <c r="L62" s="1464"/>
      <c r="M62" s="1464"/>
      <c r="N62" s="1464"/>
      <c r="O62" s="1465"/>
    </row>
    <row r="63" spans="1:15">
      <c r="A63" s="295"/>
      <c r="B63" s="1466"/>
      <c r="C63" s="1467"/>
      <c r="D63" s="1467"/>
      <c r="E63" s="1467"/>
      <c r="F63" s="1467"/>
      <c r="G63" s="1467"/>
      <c r="H63" s="1467"/>
      <c r="I63" s="1467"/>
      <c r="J63" s="1467"/>
      <c r="K63" s="1467"/>
      <c r="L63" s="1467"/>
      <c r="M63" s="1467"/>
      <c r="N63" s="1467"/>
      <c r="O63" s="1468"/>
    </row>
    <row r="64" spans="1:15">
      <c r="A64" s="295"/>
      <c r="B64" s="1466"/>
      <c r="C64" s="1467"/>
      <c r="D64" s="1467"/>
      <c r="E64" s="1467"/>
      <c r="F64" s="1467"/>
      <c r="G64" s="1467"/>
      <c r="H64" s="1467"/>
      <c r="I64" s="1467"/>
      <c r="J64" s="1467"/>
      <c r="K64" s="1467"/>
      <c r="L64" s="1467"/>
      <c r="M64" s="1467"/>
      <c r="N64" s="1467"/>
      <c r="O64" s="1468"/>
    </row>
    <row r="65" spans="1:15">
      <c r="A65" s="295"/>
      <c r="B65" s="1469"/>
      <c r="C65" s="1470"/>
      <c r="D65" s="1470"/>
      <c r="E65" s="1470"/>
      <c r="F65" s="1470"/>
      <c r="G65" s="1470"/>
      <c r="H65" s="1470"/>
      <c r="I65" s="1470"/>
      <c r="J65" s="1470"/>
      <c r="K65" s="1470"/>
      <c r="L65" s="1470"/>
      <c r="M65" s="1470"/>
      <c r="N65" s="1470"/>
      <c r="O65" s="1471"/>
    </row>
    <row r="66" spans="1:15" ht="12" customHeight="1"/>
    <row r="67" spans="1:15" ht="24">
      <c r="B67" s="1472" t="s">
        <v>70</v>
      </c>
      <c r="C67" s="1472"/>
      <c r="D67" s="1472"/>
      <c r="E67" s="1472"/>
      <c r="F67" s="1472"/>
      <c r="G67" s="1472"/>
      <c r="H67" s="1472"/>
      <c r="I67" s="1472"/>
      <c r="J67" s="1472"/>
      <c r="K67" s="1472"/>
      <c r="L67" s="1472"/>
      <c r="M67" s="1472"/>
    </row>
    <row r="68" spans="1:15" ht="24">
      <c r="B68" s="1473" t="s">
        <v>1047</v>
      </c>
      <c r="C68" s="1473"/>
      <c r="D68" s="1473"/>
      <c r="E68" s="1473"/>
      <c r="F68" s="1473"/>
      <c r="G68" s="1473"/>
      <c r="H68" s="1473"/>
      <c r="I68" s="1473"/>
      <c r="J68" s="1473"/>
      <c r="K68" s="1473"/>
      <c r="L68" s="1473"/>
      <c r="M68" s="1473"/>
    </row>
    <row r="69" spans="1:15" ht="3.75" customHeight="1"/>
    <row r="70" spans="1:15" ht="25.5">
      <c r="B70" s="1474" t="s">
        <v>68</v>
      </c>
      <c r="C70" s="1474"/>
      <c r="D70" s="1474"/>
      <c r="E70" s="1474"/>
      <c r="F70" s="1474"/>
      <c r="G70" s="1474"/>
      <c r="H70" s="1474"/>
      <c r="I70" s="1474"/>
      <c r="J70" s="1474"/>
      <c r="K70" s="1474"/>
      <c r="L70" s="1474"/>
      <c r="M70" s="1474"/>
    </row>
    <row r="71" spans="1:15" ht="9.75" customHeight="1"/>
  </sheetData>
  <sheetProtection algorithmName="SHA-512" hashValue="Qq2eaHmMmZ/sx2LDmDKfXcdw3dUCmVAojwgrfZtOE8ZGGpk5ESZJsV8mkczwfFDyl6UqrSfkmeh7po83AhhL/w==" saltValue="bkNcGdiRf6i6ZfuqNbOMbA==" spinCount="100000" sheet="1" formatCells="0" selectLockedCells="1"/>
  <mergeCells count="35">
    <mergeCell ref="B62:O65"/>
    <mergeCell ref="B67:M67"/>
    <mergeCell ref="B68:M68"/>
    <mergeCell ref="B70:M70"/>
    <mergeCell ref="B54:O57"/>
    <mergeCell ref="B32:O32"/>
    <mergeCell ref="C34:O34"/>
    <mergeCell ref="C35:O35"/>
    <mergeCell ref="B60:O60"/>
    <mergeCell ref="C30:F30"/>
    <mergeCell ref="G30:N30"/>
    <mergeCell ref="B45:O45"/>
    <mergeCell ref="B47:O50"/>
    <mergeCell ref="B52:O52"/>
    <mergeCell ref="C36:O36"/>
    <mergeCell ref="B39:O43"/>
    <mergeCell ref="C27:G27"/>
    <mergeCell ref="H27:N27"/>
    <mergeCell ref="C28:E28"/>
    <mergeCell ref="G28:I28"/>
    <mergeCell ref="G29:I29"/>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80" zoomScaleNormal="100" zoomScaleSheetLayoutView="80" workbookViewId="0">
      <selection activeCell="E5" sqref="E5"/>
    </sheetView>
  </sheetViews>
  <sheetFormatPr defaultRowHeight="13.5"/>
  <cols>
    <col min="1" max="1" width="2.5" customWidth="1"/>
    <col min="2" max="2" width="21.375" style="91" customWidth="1"/>
    <col min="3" max="3" width="22.625" style="91" customWidth="1"/>
    <col min="4" max="4" width="16.375" style="91" customWidth="1"/>
    <col min="5" max="5" width="30.125" style="91" customWidth="1"/>
    <col min="6" max="6" width="24.875" style="91" customWidth="1"/>
    <col min="7" max="7" width="21.5" style="91" customWidth="1"/>
    <col min="8" max="8" width="8.25" customWidth="1"/>
  </cols>
  <sheetData>
    <row r="2" spans="2:9" ht="15" customHeight="1">
      <c r="B2" s="91" t="s">
        <v>1171</v>
      </c>
      <c r="E2" s="330" t="s">
        <v>1157</v>
      </c>
      <c r="F2" s="1475">
        <f>'要望書 (補正)'!J11</f>
        <v>0</v>
      </c>
      <c r="G2" s="1475"/>
    </row>
    <row r="4" spans="2:9" ht="54.95" customHeight="1">
      <c r="B4" s="158" t="s">
        <v>1034</v>
      </c>
      <c r="C4" s="96" t="s">
        <v>244</v>
      </c>
      <c r="D4" s="140" t="s">
        <v>1176</v>
      </c>
      <c r="E4" s="96" t="s">
        <v>1060</v>
      </c>
      <c r="F4" s="96" t="s">
        <v>297</v>
      </c>
      <c r="G4" s="140" t="s">
        <v>245</v>
      </c>
    </row>
    <row r="5" spans="2:9" ht="48" customHeight="1">
      <c r="B5" s="156"/>
      <c r="C5" s="156"/>
      <c r="D5" s="156"/>
      <c r="E5" s="156"/>
      <c r="F5" s="156"/>
      <c r="G5" s="157"/>
    </row>
    <row r="6" spans="2:9" ht="48" customHeight="1">
      <c r="B6" s="156"/>
      <c r="C6" s="156"/>
      <c r="D6" s="156"/>
      <c r="E6" s="156"/>
      <c r="F6" s="156"/>
      <c r="G6" s="157"/>
      <c r="I6" s="119" t="s">
        <v>257</v>
      </c>
    </row>
    <row r="7" spans="2:9" ht="48" customHeight="1">
      <c r="B7" s="156"/>
      <c r="C7" s="156"/>
      <c r="D7" s="156"/>
      <c r="E7" s="156"/>
      <c r="F7" s="156"/>
      <c r="G7" s="157"/>
    </row>
    <row r="8" spans="2:9" ht="48" customHeight="1">
      <c r="B8" s="156"/>
      <c r="C8" s="156"/>
      <c r="D8" s="156"/>
      <c r="E8" s="156"/>
      <c r="F8" s="156"/>
      <c r="G8" s="157"/>
    </row>
    <row r="9" spans="2:9" ht="48" customHeight="1">
      <c r="B9" s="156"/>
      <c r="C9" s="156"/>
      <c r="D9" s="156"/>
      <c r="E9" s="156"/>
      <c r="F9" s="156"/>
      <c r="G9" s="157"/>
    </row>
    <row r="10" spans="2:9" ht="48" customHeight="1">
      <c r="B10" s="156"/>
      <c r="C10" s="156"/>
      <c r="D10" s="156"/>
      <c r="E10" s="156"/>
      <c r="F10" s="156"/>
      <c r="G10" s="157"/>
    </row>
    <row r="11" spans="2:9" ht="48" customHeight="1">
      <c r="B11" s="156"/>
      <c r="C11" s="156"/>
      <c r="D11" s="156"/>
      <c r="E11" s="156"/>
      <c r="F11" s="156"/>
      <c r="G11" s="157"/>
    </row>
    <row r="12" spans="2:9" ht="48" customHeight="1">
      <c r="B12" s="156"/>
      <c r="C12" s="156"/>
      <c r="D12" s="156"/>
      <c r="E12" s="156"/>
      <c r="F12" s="156"/>
      <c r="G12" s="157"/>
    </row>
    <row r="13" spans="2:9" ht="48" customHeight="1">
      <c r="B13" s="156"/>
      <c r="C13" s="156"/>
      <c r="D13" s="156"/>
      <c r="E13" s="156"/>
      <c r="F13" s="156"/>
      <c r="G13" s="157"/>
    </row>
    <row r="14" spans="2:9" ht="48" customHeight="1">
      <c r="B14" s="156"/>
      <c r="C14" s="156"/>
      <c r="D14" s="156"/>
      <c r="E14" s="156"/>
      <c r="F14" s="156"/>
      <c r="G14" s="157"/>
    </row>
    <row r="15" spans="2:9" ht="48" customHeight="1">
      <c r="B15" s="156"/>
      <c r="C15" s="156"/>
      <c r="D15" s="156"/>
      <c r="E15" s="156"/>
      <c r="F15" s="156"/>
      <c r="G15" s="157"/>
    </row>
    <row r="16" spans="2:9" ht="48" customHeight="1">
      <c r="B16" s="156"/>
      <c r="C16" s="156"/>
      <c r="D16" s="156"/>
      <c r="E16" s="156"/>
      <c r="F16" s="156"/>
      <c r="G16" s="157"/>
    </row>
    <row r="17" spans="2:7" ht="48" customHeight="1">
      <c r="B17" s="156"/>
      <c r="C17" s="156"/>
      <c r="D17" s="156"/>
      <c r="E17" s="156"/>
      <c r="F17" s="156"/>
      <c r="G17" s="157"/>
    </row>
    <row r="18" spans="2:7" ht="48" customHeight="1">
      <c r="B18" s="156"/>
      <c r="C18" s="156"/>
      <c r="D18" s="156"/>
      <c r="E18" s="156"/>
      <c r="F18" s="156"/>
      <c r="G18" s="157"/>
    </row>
    <row r="19" spans="2:7" ht="48" customHeight="1">
      <c r="B19" s="156"/>
      <c r="C19" s="156"/>
      <c r="D19" s="156"/>
      <c r="E19" s="156"/>
      <c r="F19" s="156"/>
      <c r="G19" s="157"/>
    </row>
    <row r="20" spans="2:7" ht="48" customHeight="1">
      <c r="B20" s="156"/>
      <c r="C20" s="156"/>
      <c r="D20" s="156"/>
      <c r="E20" s="156"/>
      <c r="F20" s="156"/>
      <c r="G20" s="157"/>
    </row>
    <row r="21" spans="2:7" ht="48" customHeight="1">
      <c r="B21" s="156"/>
      <c r="C21" s="156"/>
      <c r="D21" s="156"/>
      <c r="E21" s="156"/>
      <c r="F21" s="156"/>
      <c r="G21" s="157"/>
    </row>
    <row r="22" spans="2:7" ht="48" customHeight="1">
      <c r="B22" s="156"/>
      <c r="C22" s="156"/>
      <c r="D22" s="156"/>
      <c r="E22" s="156"/>
      <c r="F22" s="156"/>
      <c r="G22" s="157"/>
    </row>
    <row r="23" spans="2:7" ht="48" customHeight="1">
      <c r="B23" s="156"/>
      <c r="C23" s="156"/>
      <c r="D23" s="156"/>
      <c r="E23" s="156"/>
      <c r="F23" s="156"/>
      <c r="G23" s="157"/>
    </row>
    <row r="24" spans="2:7" ht="48" customHeight="1">
      <c r="B24" s="156"/>
      <c r="C24" s="156"/>
      <c r="D24" s="156"/>
      <c r="E24" s="156"/>
      <c r="F24" s="156"/>
      <c r="G24" s="157"/>
    </row>
    <row r="25" spans="2:7" ht="48" customHeight="1">
      <c r="B25" s="156"/>
      <c r="C25" s="156"/>
      <c r="D25" s="156"/>
      <c r="E25" s="156"/>
      <c r="F25" s="156"/>
      <c r="G25" s="157"/>
    </row>
    <row r="26" spans="2:7" ht="48" customHeight="1">
      <c r="B26" s="156"/>
      <c r="C26" s="156"/>
      <c r="D26" s="156"/>
      <c r="E26" s="156"/>
      <c r="F26" s="156"/>
      <c r="G26" s="157"/>
    </row>
    <row r="27" spans="2:7" ht="48" customHeight="1">
      <c r="B27" s="156"/>
      <c r="C27" s="156"/>
      <c r="D27" s="156"/>
      <c r="E27" s="156"/>
      <c r="F27" s="156"/>
      <c r="G27" s="157"/>
    </row>
    <row r="28" spans="2:7" ht="48" customHeight="1">
      <c r="B28" s="156"/>
      <c r="C28" s="156"/>
      <c r="D28" s="156"/>
      <c r="E28" s="156"/>
      <c r="F28" s="156"/>
      <c r="G28" s="157"/>
    </row>
    <row r="29" spans="2:7" ht="48" customHeight="1">
      <c r="B29" s="156"/>
      <c r="C29" s="156"/>
      <c r="D29" s="156"/>
      <c r="E29" s="156"/>
      <c r="F29" s="156"/>
      <c r="G29" s="157"/>
    </row>
    <row r="30" spans="2:7" ht="48" customHeight="1">
      <c r="B30" s="156"/>
      <c r="C30" s="156"/>
      <c r="D30" s="156"/>
      <c r="E30" s="156"/>
      <c r="F30" s="156"/>
      <c r="G30" s="157"/>
    </row>
    <row r="31" spans="2:7" ht="48" customHeight="1">
      <c r="B31" s="156"/>
      <c r="C31" s="156"/>
      <c r="D31" s="156"/>
      <c r="E31" s="156"/>
      <c r="F31" s="156"/>
      <c r="G31" s="157"/>
    </row>
    <row r="32" spans="2:7" ht="48" customHeight="1">
      <c r="B32" s="156"/>
      <c r="C32" s="156"/>
      <c r="D32" s="156"/>
      <c r="E32" s="156"/>
      <c r="F32" s="156"/>
      <c r="G32" s="157"/>
    </row>
    <row r="33" spans="2:7" ht="48" customHeight="1">
      <c r="B33" s="156"/>
      <c r="C33" s="156"/>
      <c r="D33" s="156"/>
      <c r="E33" s="156"/>
      <c r="F33" s="156"/>
      <c r="G33" s="157"/>
    </row>
    <row r="34" spans="2:7" ht="48" customHeight="1">
      <c r="B34" s="156"/>
      <c r="C34" s="156"/>
      <c r="D34" s="156"/>
      <c r="E34" s="156"/>
      <c r="F34" s="156"/>
      <c r="G34" s="157"/>
    </row>
    <row r="35" spans="2:7" ht="48" customHeight="1">
      <c r="B35" s="156"/>
      <c r="C35" s="156"/>
      <c r="D35" s="156"/>
      <c r="E35" s="156"/>
      <c r="F35" s="156"/>
      <c r="G35" s="157"/>
    </row>
    <row r="36" spans="2:7" ht="48" customHeight="1">
      <c r="B36" s="156"/>
      <c r="C36" s="156"/>
      <c r="D36" s="156"/>
      <c r="E36" s="156"/>
      <c r="F36" s="156"/>
      <c r="G36" s="157"/>
    </row>
    <row r="37" spans="2:7" ht="48" customHeight="1">
      <c r="B37" s="156"/>
      <c r="C37" s="156"/>
      <c r="D37" s="156"/>
      <c r="E37" s="156"/>
      <c r="F37" s="156"/>
      <c r="G37" s="157"/>
    </row>
    <row r="38" spans="2:7" ht="48" customHeight="1">
      <c r="B38" s="156"/>
      <c r="C38" s="156"/>
      <c r="D38" s="156"/>
      <c r="E38" s="156"/>
      <c r="F38" s="156"/>
      <c r="G38" s="157"/>
    </row>
    <row r="39" spans="2:7" ht="48" customHeight="1">
      <c r="B39" s="156"/>
      <c r="C39" s="156"/>
      <c r="D39" s="156"/>
      <c r="E39" s="156"/>
      <c r="F39" s="156"/>
      <c r="G39" s="157"/>
    </row>
    <row r="40" spans="2:7" ht="48" customHeight="1">
      <c r="B40" s="156"/>
      <c r="C40" s="156"/>
      <c r="D40" s="156"/>
      <c r="E40" s="156"/>
      <c r="F40" s="156"/>
      <c r="G40" s="157"/>
    </row>
    <row r="41" spans="2:7" ht="48" customHeight="1">
      <c r="B41" s="156"/>
      <c r="C41" s="156"/>
      <c r="D41" s="156"/>
      <c r="E41" s="156"/>
      <c r="F41" s="156"/>
      <c r="G41" s="157"/>
    </row>
    <row r="42" spans="2:7" ht="48" customHeight="1">
      <c r="B42" s="156"/>
      <c r="C42" s="156"/>
      <c r="D42" s="156"/>
      <c r="E42" s="156"/>
      <c r="F42" s="156"/>
      <c r="G42" s="157"/>
    </row>
    <row r="43" spans="2:7" ht="48" customHeight="1">
      <c r="B43" s="156"/>
      <c r="C43" s="156"/>
      <c r="D43" s="156"/>
      <c r="E43" s="156"/>
      <c r="F43" s="156"/>
      <c r="G43" s="157"/>
    </row>
    <row r="44" spans="2:7" ht="48" customHeight="1">
      <c r="B44" s="156"/>
      <c r="C44" s="156"/>
      <c r="D44" s="156"/>
      <c r="E44" s="156"/>
      <c r="F44" s="156"/>
      <c r="G44" s="157"/>
    </row>
    <row r="45" spans="2:7" ht="48" customHeight="1">
      <c r="B45" s="156"/>
      <c r="C45" s="156"/>
      <c r="D45" s="156"/>
      <c r="E45" s="156"/>
      <c r="F45" s="156"/>
      <c r="G45" s="157"/>
    </row>
    <row r="46" spans="2:7" ht="48" customHeight="1">
      <c r="B46" s="156"/>
      <c r="C46" s="156"/>
      <c r="D46" s="156"/>
      <c r="E46" s="156"/>
      <c r="F46" s="156"/>
      <c r="G46" s="157"/>
    </row>
    <row r="47" spans="2:7" ht="48" customHeight="1">
      <c r="B47" s="156"/>
      <c r="C47" s="156"/>
      <c r="D47" s="156"/>
      <c r="E47" s="156"/>
      <c r="F47" s="156"/>
      <c r="G47" s="157"/>
    </row>
    <row r="48" spans="2:7" ht="48" customHeight="1">
      <c r="B48" s="156"/>
      <c r="C48" s="156"/>
      <c r="D48" s="156"/>
      <c r="E48" s="156"/>
      <c r="F48" s="156"/>
      <c r="G48" s="157"/>
    </row>
    <row r="49" spans="2:7" ht="48" customHeight="1">
      <c r="B49" s="156"/>
      <c r="C49" s="156"/>
      <c r="D49" s="156"/>
      <c r="E49" s="156"/>
      <c r="F49" s="156"/>
      <c r="G49" s="157"/>
    </row>
    <row r="50" spans="2:7" ht="48" customHeight="1">
      <c r="B50" s="156"/>
      <c r="C50" s="156"/>
      <c r="D50" s="156"/>
      <c r="E50" s="156"/>
      <c r="F50" s="156"/>
      <c r="G50" s="157"/>
    </row>
    <row r="51" spans="2:7" ht="48" customHeight="1">
      <c r="B51" s="156"/>
      <c r="C51" s="156"/>
      <c r="D51" s="156"/>
      <c r="E51" s="156"/>
      <c r="F51" s="156"/>
      <c r="G51" s="157"/>
    </row>
  </sheetData>
  <sheetProtection algorithmName="SHA-512" hashValue="b4lDcRDXRv2K+BAxKVByYm+AA6qpXAiLiKdgd+mnLFm3s4M5ssyTG45onwtmF2eYGOUd0m6rdQqe8HGxAaR/1w==" saltValue="zodb2+8eL7ReNKLKly+k8Q==" spinCount="100000" sheet="1" formatCells="0" selectLockedCells="1"/>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補正)'!Y180" display="要望書に戻る" xr:uid="{00000000-0004-0000-09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B5" sqref="B5"/>
    </sheetView>
  </sheetViews>
  <sheetFormatPr defaultRowHeight="13.5"/>
  <cols>
    <col min="1" max="1" width="2.375" style="277" customWidth="1"/>
    <col min="2" max="2" width="12" style="277" customWidth="1"/>
    <col min="3" max="3" width="24.125" style="277" customWidth="1"/>
    <col min="4" max="5" width="5.375" style="277" customWidth="1"/>
    <col min="6" max="6" width="17.375" style="277" customWidth="1"/>
    <col min="7" max="7" width="12.5" style="277" customWidth="1"/>
    <col min="8" max="8" width="17.25" style="277" customWidth="1"/>
    <col min="9" max="9" width="3.625" style="277" customWidth="1"/>
    <col min="10" max="10" width="23.375" style="277" customWidth="1"/>
    <col min="11" max="11" width="4.25" style="277" customWidth="1"/>
    <col min="12" max="12" width="6.625" style="277" customWidth="1"/>
    <col min="13" max="16384" width="9" style="277"/>
  </cols>
  <sheetData>
    <row r="2" spans="2:13" ht="15" customHeight="1">
      <c r="B2" s="335" t="s">
        <v>1168</v>
      </c>
      <c r="G2" s="329" t="s">
        <v>1157</v>
      </c>
      <c r="H2" s="1486">
        <f>'要望書 (補正)'!J11:J11</f>
        <v>0</v>
      </c>
      <c r="I2" s="1486"/>
      <c r="J2" s="1486"/>
      <c r="K2" s="1486"/>
    </row>
    <row r="4" spans="2:13" ht="27.75" thickBot="1">
      <c r="B4" s="296" t="s">
        <v>8</v>
      </c>
      <c r="C4" s="296" t="s">
        <v>0</v>
      </c>
      <c r="D4" s="1484" t="s">
        <v>291</v>
      </c>
      <c r="E4" s="1485"/>
      <c r="F4" s="297" t="s">
        <v>246</v>
      </c>
      <c r="G4" s="298" t="s">
        <v>1035</v>
      </c>
      <c r="H4" s="1481" t="s">
        <v>1154</v>
      </c>
      <c r="I4" s="1481"/>
      <c r="J4" s="1481"/>
      <c r="K4" s="1481"/>
    </row>
    <row r="5" spans="2:13" ht="26.1" customHeight="1">
      <c r="B5" s="116"/>
      <c r="C5" s="115"/>
      <c r="D5" s="1482"/>
      <c r="E5" s="1483"/>
      <c r="F5" s="142"/>
      <c r="G5" s="129"/>
      <c r="H5" s="1478"/>
      <c r="I5" s="1479"/>
      <c r="J5" s="1479"/>
      <c r="K5" s="1480"/>
      <c r="L5" s="299" t="str">
        <f t="shared" ref="L5:L7" si="0">IF(AND(NOT(C5=""),H5=""),"要確認","")</f>
        <v/>
      </c>
      <c r="M5" s="119" t="s">
        <v>257</v>
      </c>
    </row>
    <row r="6" spans="2:13" ht="26.1" customHeight="1">
      <c r="B6" s="116"/>
      <c r="C6" s="115"/>
      <c r="D6" s="1476"/>
      <c r="E6" s="1477"/>
      <c r="F6" s="141"/>
      <c r="G6" s="130"/>
      <c r="H6" s="1478"/>
      <c r="I6" s="1479"/>
      <c r="J6" s="1479"/>
      <c r="K6" s="1480"/>
      <c r="L6" s="299" t="str">
        <f t="shared" si="0"/>
        <v/>
      </c>
    </row>
    <row r="7" spans="2:13" ht="26.1" customHeight="1">
      <c r="B7" s="116"/>
      <c r="C7" s="115"/>
      <c r="D7" s="1476"/>
      <c r="E7" s="1477"/>
      <c r="F7" s="141"/>
      <c r="G7" s="130"/>
      <c r="H7" s="1478"/>
      <c r="I7" s="1479"/>
      <c r="J7" s="1479"/>
      <c r="K7" s="1480"/>
      <c r="L7" s="299" t="str">
        <f t="shared" si="0"/>
        <v/>
      </c>
    </row>
    <row r="8" spans="2:13" ht="26.1" customHeight="1">
      <c r="B8" s="116"/>
      <c r="C8" s="115"/>
      <c r="D8" s="1476"/>
      <c r="E8" s="1477"/>
      <c r="F8" s="141"/>
      <c r="G8" s="130"/>
      <c r="H8" s="1478"/>
      <c r="I8" s="1479"/>
      <c r="J8" s="1479"/>
      <c r="K8" s="1480"/>
      <c r="L8" s="299" t="str">
        <f t="shared" ref="L8:L45" si="1">IF(AND(NOT(C8=""),H8=""),"要確認","")</f>
        <v/>
      </c>
    </row>
    <row r="9" spans="2:13" ht="26.1" customHeight="1">
      <c r="B9" s="116"/>
      <c r="C9" s="115"/>
      <c r="D9" s="1476"/>
      <c r="E9" s="1477"/>
      <c r="F9" s="141"/>
      <c r="G9" s="130"/>
      <c r="H9" s="1478"/>
      <c r="I9" s="1479"/>
      <c r="J9" s="1479"/>
      <c r="K9" s="1480"/>
      <c r="L9" s="299" t="str">
        <f t="shared" si="1"/>
        <v/>
      </c>
    </row>
    <row r="10" spans="2:13" ht="26.1" customHeight="1">
      <c r="B10" s="116"/>
      <c r="C10" s="115"/>
      <c r="D10" s="1476"/>
      <c r="E10" s="1477"/>
      <c r="F10" s="141"/>
      <c r="G10" s="130"/>
      <c r="H10" s="1478"/>
      <c r="I10" s="1479"/>
      <c r="J10" s="1479"/>
      <c r="K10" s="1480"/>
      <c r="L10" s="299" t="str">
        <f t="shared" si="1"/>
        <v/>
      </c>
    </row>
    <row r="11" spans="2:13" ht="26.1" customHeight="1">
      <c r="B11" s="116"/>
      <c r="C11" s="115"/>
      <c r="D11" s="1476"/>
      <c r="E11" s="1477"/>
      <c r="F11" s="141"/>
      <c r="G11" s="130"/>
      <c r="H11" s="1478"/>
      <c r="I11" s="1479"/>
      <c r="J11" s="1479"/>
      <c r="K11" s="1480"/>
      <c r="L11" s="299" t="str">
        <f t="shared" si="1"/>
        <v/>
      </c>
    </row>
    <row r="12" spans="2:13" ht="26.1" customHeight="1">
      <c r="B12" s="116"/>
      <c r="C12" s="115"/>
      <c r="D12" s="1476"/>
      <c r="E12" s="1477"/>
      <c r="F12" s="141"/>
      <c r="G12" s="130"/>
      <c r="H12" s="1478"/>
      <c r="I12" s="1479"/>
      <c r="J12" s="1479"/>
      <c r="K12" s="1480"/>
      <c r="L12" s="299" t="str">
        <f t="shared" si="1"/>
        <v/>
      </c>
    </row>
    <row r="13" spans="2:13" ht="26.1" customHeight="1">
      <c r="B13" s="116"/>
      <c r="C13" s="115"/>
      <c r="D13" s="1476"/>
      <c r="E13" s="1477"/>
      <c r="F13" s="141"/>
      <c r="G13" s="130"/>
      <c r="H13" s="1478"/>
      <c r="I13" s="1479"/>
      <c r="J13" s="1479"/>
      <c r="K13" s="1480"/>
      <c r="L13" s="299" t="str">
        <f t="shared" si="1"/>
        <v/>
      </c>
    </row>
    <row r="14" spans="2:13" ht="26.1" customHeight="1">
      <c r="B14" s="116"/>
      <c r="C14" s="115"/>
      <c r="D14" s="1476"/>
      <c r="E14" s="1477"/>
      <c r="F14" s="141"/>
      <c r="G14" s="130"/>
      <c r="H14" s="1478"/>
      <c r="I14" s="1479"/>
      <c r="J14" s="1479"/>
      <c r="K14" s="1480"/>
      <c r="L14" s="299" t="str">
        <f t="shared" si="1"/>
        <v/>
      </c>
    </row>
    <row r="15" spans="2:13" ht="26.1" customHeight="1">
      <c r="B15" s="116"/>
      <c r="C15" s="115"/>
      <c r="D15" s="1476"/>
      <c r="E15" s="1477"/>
      <c r="F15" s="141"/>
      <c r="G15" s="130"/>
      <c r="H15" s="1478"/>
      <c r="I15" s="1479"/>
      <c r="J15" s="1479"/>
      <c r="K15" s="1480"/>
      <c r="L15" s="299" t="str">
        <f t="shared" si="1"/>
        <v/>
      </c>
    </row>
    <row r="16" spans="2:13" ht="26.1" customHeight="1">
      <c r="B16" s="116"/>
      <c r="C16" s="115"/>
      <c r="D16" s="1476"/>
      <c r="E16" s="1477"/>
      <c r="F16" s="141"/>
      <c r="G16" s="130"/>
      <c r="H16" s="1478"/>
      <c r="I16" s="1479"/>
      <c r="J16" s="1479"/>
      <c r="K16" s="1480"/>
      <c r="L16" s="299" t="str">
        <f t="shared" si="1"/>
        <v/>
      </c>
    </row>
    <row r="17" spans="2:12" ht="26.1" customHeight="1">
      <c r="B17" s="116"/>
      <c r="C17" s="115"/>
      <c r="D17" s="1476"/>
      <c r="E17" s="1477"/>
      <c r="F17" s="141"/>
      <c r="G17" s="130"/>
      <c r="H17" s="1478"/>
      <c r="I17" s="1479"/>
      <c r="J17" s="1479"/>
      <c r="K17" s="1480"/>
      <c r="L17" s="299" t="str">
        <f t="shared" si="1"/>
        <v/>
      </c>
    </row>
    <row r="18" spans="2:12" ht="26.1" customHeight="1">
      <c r="B18" s="116"/>
      <c r="C18" s="115"/>
      <c r="D18" s="1476"/>
      <c r="E18" s="1477"/>
      <c r="F18" s="141"/>
      <c r="G18" s="130"/>
      <c r="H18" s="1478"/>
      <c r="I18" s="1479"/>
      <c r="J18" s="1479"/>
      <c r="K18" s="1480"/>
      <c r="L18" s="299" t="str">
        <f t="shared" si="1"/>
        <v/>
      </c>
    </row>
    <row r="19" spans="2:12" ht="26.1" customHeight="1">
      <c r="B19" s="116"/>
      <c r="C19" s="115"/>
      <c r="D19" s="1476"/>
      <c r="E19" s="1477"/>
      <c r="F19" s="141"/>
      <c r="G19" s="130"/>
      <c r="H19" s="1478"/>
      <c r="I19" s="1479"/>
      <c r="J19" s="1479"/>
      <c r="K19" s="1480"/>
      <c r="L19" s="299" t="str">
        <f t="shared" si="1"/>
        <v/>
      </c>
    </row>
    <row r="20" spans="2:12" ht="26.1" customHeight="1">
      <c r="B20" s="116"/>
      <c r="C20" s="115"/>
      <c r="D20" s="1476"/>
      <c r="E20" s="1477"/>
      <c r="F20" s="141"/>
      <c r="G20" s="130"/>
      <c r="H20" s="1478"/>
      <c r="I20" s="1479"/>
      <c r="J20" s="1479"/>
      <c r="K20" s="1480"/>
      <c r="L20" s="299" t="str">
        <f t="shared" si="1"/>
        <v/>
      </c>
    </row>
    <row r="21" spans="2:12" ht="26.1" customHeight="1">
      <c r="B21" s="116"/>
      <c r="C21" s="115"/>
      <c r="D21" s="1476"/>
      <c r="E21" s="1477"/>
      <c r="F21" s="141"/>
      <c r="G21" s="130"/>
      <c r="H21" s="1478"/>
      <c r="I21" s="1479"/>
      <c r="J21" s="1479"/>
      <c r="K21" s="1480"/>
      <c r="L21" s="299" t="str">
        <f t="shared" si="1"/>
        <v/>
      </c>
    </row>
    <row r="22" spans="2:12" ht="26.1" customHeight="1">
      <c r="B22" s="116"/>
      <c r="C22" s="115"/>
      <c r="D22" s="1476"/>
      <c r="E22" s="1477"/>
      <c r="F22" s="141"/>
      <c r="G22" s="130"/>
      <c r="H22" s="1478"/>
      <c r="I22" s="1479"/>
      <c r="J22" s="1479"/>
      <c r="K22" s="1480"/>
      <c r="L22" s="299" t="str">
        <f t="shared" si="1"/>
        <v/>
      </c>
    </row>
    <row r="23" spans="2:12" ht="26.1" customHeight="1">
      <c r="B23" s="116"/>
      <c r="C23" s="115"/>
      <c r="D23" s="1476"/>
      <c r="E23" s="1477"/>
      <c r="F23" s="141"/>
      <c r="G23" s="130"/>
      <c r="H23" s="1478"/>
      <c r="I23" s="1479"/>
      <c r="J23" s="1479"/>
      <c r="K23" s="1480"/>
      <c r="L23" s="299" t="str">
        <f t="shared" si="1"/>
        <v/>
      </c>
    </row>
    <row r="24" spans="2:12" ht="26.1" customHeight="1">
      <c r="B24" s="116"/>
      <c r="C24" s="115"/>
      <c r="D24" s="1476"/>
      <c r="E24" s="1477"/>
      <c r="F24" s="141"/>
      <c r="G24" s="130"/>
      <c r="H24" s="1478"/>
      <c r="I24" s="1479"/>
      <c r="J24" s="1479"/>
      <c r="K24" s="1480"/>
      <c r="L24" s="299" t="str">
        <f t="shared" si="1"/>
        <v/>
      </c>
    </row>
    <row r="25" spans="2:12" ht="26.1" customHeight="1">
      <c r="B25" s="116"/>
      <c r="C25" s="115"/>
      <c r="D25" s="1476"/>
      <c r="E25" s="1477"/>
      <c r="F25" s="141"/>
      <c r="G25" s="130"/>
      <c r="H25" s="1478"/>
      <c r="I25" s="1479"/>
      <c r="J25" s="1479"/>
      <c r="K25" s="1480"/>
      <c r="L25" s="299" t="str">
        <f t="shared" si="1"/>
        <v/>
      </c>
    </row>
    <row r="26" spans="2:12" ht="26.1" customHeight="1">
      <c r="B26" s="116"/>
      <c r="C26" s="115"/>
      <c r="D26" s="1476"/>
      <c r="E26" s="1477"/>
      <c r="F26" s="141"/>
      <c r="G26" s="130"/>
      <c r="H26" s="1478"/>
      <c r="I26" s="1479"/>
      <c r="J26" s="1479"/>
      <c r="K26" s="1480"/>
      <c r="L26" s="299" t="str">
        <f t="shared" si="1"/>
        <v/>
      </c>
    </row>
    <row r="27" spans="2:12" ht="26.1" customHeight="1">
      <c r="B27" s="116"/>
      <c r="C27" s="115"/>
      <c r="D27" s="1476"/>
      <c r="E27" s="1477"/>
      <c r="F27" s="141"/>
      <c r="G27" s="130"/>
      <c r="H27" s="1478"/>
      <c r="I27" s="1479"/>
      <c r="J27" s="1479"/>
      <c r="K27" s="1480"/>
      <c r="L27" s="299" t="str">
        <f t="shared" si="1"/>
        <v/>
      </c>
    </row>
    <row r="28" spans="2:12" ht="26.1" customHeight="1">
      <c r="B28" s="116"/>
      <c r="C28" s="115"/>
      <c r="D28" s="1476"/>
      <c r="E28" s="1477"/>
      <c r="F28" s="141"/>
      <c r="G28" s="130"/>
      <c r="H28" s="1478"/>
      <c r="I28" s="1479"/>
      <c r="J28" s="1479"/>
      <c r="K28" s="1480"/>
      <c r="L28" s="299" t="str">
        <f t="shared" si="1"/>
        <v/>
      </c>
    </row>
    <row r="29" spans="2:12" ht="26.1" customHeight="1">
      <c r="B29" s="116"/>
      <c r="C29" s="115"/>
      <c r="D29" s="1476"/>
      <c r="E29" s="1477"/>
      <c r="F29" s="141"/>
      <c r="G29" s="130"/>
      <c r="H29" s="1478"/>
      <c r="I29" s="1479"/>
      <c r="J29" s="1479"/>
      <c r="K29" s="1480"/>
      <c r="L29" s="299" t="str">
        <f t="shared" si="1"/>
        <v/>
      </c>
    </row>
    <row r="30" spans="2:12" ht="26.1" customHeight="1">
      <c r="B30" s="116"/>
      <c r="C30" s="115"/>
      <c r="D30" s="1476"/>
      <c r="E30" s="1477"/>
      <c r="F30" s="141"/>
      <c r="G30" s="130"/>
      <c r="H30" s="1478"/>
      <c r="I30" s="1479"/>
      <c r="J30" s="1479"/>
      <c r="K30" s="1480"/>
      <c r="L30" s="299" t="str">
        <f t="shared" si="1"/>
        <v/>
      </c>
    </row>
    <row r="31" spans="2:12" ht="26.1" customHeight="1">
      <c r="B31" s="116"/>
      <c r="C31" s="115"/>
      <c r="D31" s="1476"/>
      <c r="E31" s="1477"/>
      <c r="F31" s="141"/>
      <c r="G31" s="130"/>
      <c r="H31" s="1478"/>
      <c r="I31" s="1479"/>
      <c r="J31" s="1479"/>
      <c r="K31" s="1480"/>
      <c r="L31" s="299" t="str">
        <f t="shared" si="1"/>
        <v/>
      </c>
    </row>
    <row r="32" spans="2:12" ht="26.1" customHeight="1">
      <c r="B32" s="116"/>
      <c r="C32" s="115"/>
      <c r="D32" s="1476"/>
      <c r="E32" s="1477"/>
      <c r="F32" s="141"/>
      <c r="G32" s="130"/>
      <c r="H32" s="1478"/>
      <c r="I32" s="1479"/>
      <c r="J32" s="1479"/>
      <c r="K32" s="1480"/>
      <c r="L32" s="299" t="str">
        <f t="shared" si="1"/>
        <v/>
      </c>
    </row>
    <row r="33" spans="2:12" ht="26.1" customHeight="1">
      <c r="B33" s="116"/>
      <c r="C33" s="115"/>
      <c r="D33" s="1476"/>
      <c r="E33" s="1477"/>
      <c r="F33" s="141"/>
      <c r="G33" s="130"/>
      <c r="H33" s="1478"/>
      <c r="I33" s="1479"/>
      <c r="J33" s="1479"/>
      <c r="K33" s="1480"/>
      <c r="L33" s="299" t="str">
        <f t="shared" si="1"/>
        <v/>
      </c>
    </row>
    <row r="34" spans="2:12" ht="26.1" customHeight="1">
      <c r="B34" s="116"/>
      <c r="C34" s="115"/>
      <c r="D34" s="1476"/>
      <c r="E34" s="1477"/>
      <c r="F34" s="141"/>
      <c r="G34" s="130"/>
      <c r="H34" s="1478"/>
      <c r="I34" s="1479"/>
      <c r="J34" s="1479"/>
      <c r="K34" s="1480"/>
      <c r="L34" s="299" t="str">
        <f t="shared" si="1"/>
        <v/>
      </c>
    </row>
    <row r="35" spans="2:12" ht="26.1" customHeight="1">
      <c r="B35" s="116"/>
      <c r="C35" s="115"/>
      <c r="D35" s="1476"/>
      <c r="E35" s="1477"/>
      <c r="F35" s="141"/>
      <c r="G35" s="130"/>
      <c r="H35" s="1478"/>
      <c r="I35" s="1479"/>
      <c r="J35" s="1479"/>
      <c r="K35" s="1480"/>
      <c r="L35" s="299" t="str">
        <f t="shared" si="1"/>
        <v/>
      </c>
    </row>
    <row r="36" spans="2:12" ht="26.1" customHeight="1">
      <c r="B36" s="116"/>
      <c r="C36" s="115"/>
      <c r="D36" s="1476"/>
      <c r="E36" s="1477"/>
      <c r="F36" s="141"/>
      <c r="G36" s="130"/>
      <c r="H36" s="1478"/>
      <c r="I36" s="1479"/>
      <c r="J36" s="1479"/>
      <c r="K36" s="1480"/>
      <c r="L36" s="299" t="str">
        <f t="shared" si="1"/>
        <v/>
      </c>
    </row>
    <row r="37" spans="2:12" ht="26.1" customHeight="1">
      <c r="B37" s="116"/>
      <c r="C37" s="115"/>
      <c r="D37" s="1476"/>
      <c r="E37" s="1477"/>
      <c r="F37" s="141"/>
      <c r="G37" s="130"/>
      <c r="H37" s="1478"/>
      <c r="I37" s="1479"/>
      <c r="J37" s="1479"/>
      <c r="K37" s="1480"/>
      <c r="L37" s="299" t="str">
        <f t="shared" si="1"/>
        <v/>
      </c>
    </row>
    <row r="38" spans="2:12" ht="26.1" customHeight="1">
      <c r="B38" s="116"/>
      <c r="C38" s="115"/>
      <c r="D38" s="1476"/>
      <c r="E38" s="1477"/>
      <c r="F38" s="141"/>
      <c r="G38" s="130"/>
      <c r="H38" s="1478"/>
      <c r="I38" s="1479"/>
      <c r="J38" s="1479"/>
      <c r="K38" s="1480"/>
      <c r="L38" s="299" t="str">
        <f t="shared" si="1"/>
        <v/>
      </c>
    </row>
    <row r="39" spans="2:12" ht="26.1" customHeight="1">
      <c r="B39" s="116"/>
      <c r="C39" s="115"/>
      <c r="D39" s="1476"/>
      <c r="E39" s="1477"/>
      <c r="F39" s="141"/>
      <c r="G39" s="130"/>
      <c r="H39" s="1478"/>
      <c r="I39" s="1479"/>
      <c r="J39" s="1479"/>
      <c r="K39" s="1480"/>
      <c r="L39" s="299" t="str">
        <f t="shared" si="1"/>
        <v/>
      </c>
    </row>
    <row r="40" spans="2:12" ht="26.1" customHeight="1">
      <c r="B40" s="116"/>
      <c r="C40" s="115"/>
      <c r="D40" s="1476"/>
      <c r="E40" s="1477"/>
      <c r="F40" s="141"/>
      <c r="G40" s="130"/>
      <c r="H40" s="1478"/>
      <c r="I40" s="1479"/>
      <c r="J40" s="1479"/>
      <c r="K40" s="1480"/>
      <c r="L40" s="299" t="str">
        <f t="shared" si="1"/>
        <v/>
      </c>
    </row>
    <row r="41" spans="2:12" ht="26.1" customHeight="1">
      <c r="B41" s="116"/>
      <c r="C41" s="115"/>
      <c r="D41" s="1476"/>
      <c r="E41" s="1477"/>
      <c r="F41" s="141"/>
      <c r="G41" s="130"/>
      <c r="H41" s="1478"/>
      <c r="I41" s="1479"/>
      <c r="J41" s="1479"/>
      <c r="K41" s="1480"/>
      <c r="L41" s="299" t="str">
        <f t="shared" si="1"/>
        <v/>
      </c>
    </row>
    <row r="42" spans="2:12" ht="26.1" customHeight="1">
      <c r="B42" s="116"/>
      <c r="C42" s="115"/>
      <c r="D42" s="1476"/>
      <c r="E42" s="1477"/>
      <c r="F42" s="141"/>
      <c r="G42" s="130"/>
      <c r="H42" s="1478"/>
      <c r="I42" s="1479"/>
      <c r="J42" s="1479"/>
      <c r="K42" s="1480"/>
      <c r="L42" s="299" t="str">
        <f t="shared" si="1"/>
        <v/>
      </c>
    </row>
    <row r="43" spans="2:12" ht="26.1" customHeight="1">
      <c r="B43" s="116"/>
      <c r="C43" s="115"/>
      <c r="D43" s="1476"/>
      <c r="E43" s="1477"/>
      <c r="F43" s="141"/>
      <c r="G43" s="130"/>
      <c r="H43" s="1478"/>
      <c r="I43" s="1479"/>
      <c r="J43" s="1479"/>
      <c r="K43" s="1480"/>
      <c r="L43" s="299" t="str">
        <f t="shared" si="1"/>
        <v/>
      </c>
    </row>
    <row r="44" spans="2:12" ht="26.1" customHeight="1">
      <c r="B44" s="116"/>
      <c r="C44" s="115"/>
      <c r="D44" s="1476"/>
      <c r="E44" s="1477"/>
      <c r="F44" s="141"/>
      <c r="G44" s="130"/>
      <c r="H44" s="1478"/>
      <c r="I44" s="1479"/>
      <c r="J44" s="1479"/>
      <c r="K44" s="1480"/>
      <c r="L44" s="299" t="str">
        <f t="shared" si="1"/>
        <v/>
      </c>
    </row>
    <row r="45" spans="2:12" ht="26.1" customHeight="1">
      <c r="B45" s="116"/>
      <c r="C45" s="115"/>
      <c r="D45" s="1476"/>
      <c r="E45" s="1477"/>
      <c r="F45" s="141"/>
      <c r="G45" s="130"/>
      <c r="H45" s="1478"/>
      <c r="I45" s="1479"/>
      <c r="J45" s="1479"/>
      <c r="K45" s="1480"/>
      <c r="L45" s="299"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algorithmName="SHA-512" hashValue="iaiMV/YwRIGYWmKsGqidwprbdItH5tvS68m/8gtlXg5frkTgLV7sfjNDSY2dXPES8ZbV2uIP4J3ZU+/fKnT/Ig==" saltValue="LZyh943AmAVCUs3f5Wa8QQ==" spinCount="100000" sheet="1" formatCells="0" selectLockedCells="1"/>
  <dataConsolidate/>
  <mergeCells count="85">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 ref="H30:K30"/>
    <mergeCell ref="H31:K31"/>
    <mergeCell ref="H32:K32"/>
    <mergeCell ref="H23:K23"/>
    <mergeCell ref="H24:K24"/>
    <mergeCell ref="H25:K25"/>
    <mergeCell ref="H26:K26"/>
    <mergeCell ref="H27:K27"/>
    <mergeCell ref="H18:K18"/>
    <mergeCell ref="H19:K19"/>
    <mergeCell ref="H20:K20"/>
    <mergeCell ref="H21:K21"/>
    <mergeCell ref="H22:K22"/>
    <mergeCell ref="H13:K13"/>
    <mergeCell ref="H14:K14"/>
    <mergeCell ref="H15:K15"/>
    <mergeCell ref="H16:K16"/>
    <mergeCell ref="H17:K17"/>
    <mergeCell ref="D6:E6"/>
    <mergeCell ref="D7:E7"/>
    <mergeCell ref="D8:E8"/>
    <mergeCell ref="D9:E9"/>
    <mergeCell ref="H4:K4"/>
    <mergeCell ref="D5:E5"/>
    <mergeCell ref="D4:E4"/>
    <mergeCell ref="H5:K5"/>
    <mergeCell ref="H6:K6"/>
    <mergeCell ref="H7:K7"/>
    <mergeCell ref="H8:K8"/>
    <mergeCell ref="H9:K9"/>
    <mergeCell ref="H10:K10"/>
    <mergeCell ref="H11:K11"/>
    <mergeCell ref="H12:K12"/>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44:E44"/>
    <mergeCell ref="D45:E45"/>
    <mergeCell ref="D39:E39"/>
    <mergeCell ref="D40:E40"/>
    <mergeCell ref="D41:E41"/>
    <mergeCell ref="D42:E42"/>
    <mergeCell ref="D43:E43"/>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補正)'!AD219"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J10" sqref="J10"/>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91" t="s">
        <v>1170</v>
      </c>
    </row>
    <row r="3" spans="2:13" ht="15" customHeight="1">
      <c r="H3" s="330" t="s">
        <v>1157</v>
      </c>
      <c r="I3" s="1475">
        <f>'要望書 (補正)'!J11</f>
        <v>0</v>
      </c>
      <c r="J3" s="1475"/>
      <c r="K3" s="1475"/>
    </row>
    <row r="4" spans="2:13" ht="14.25" thickBot="1"/>
    <row r="5" spans="2:13" ht="28.15" customHeight="1" thickBot="1">
      <c r="B5" s="1487" t="s">
        <v>219</v>
      </c>
      <c r="C5" s="114"/>
      <c r="D5" s="88" t="s">
        <v>220</v>
      </c>
      <c r="E5" s="89" t="s">
        <v>240</v>
      </c>
      <c r="F5" s="114"/>
      <c r="G5" s="89" t="s">
        <v>223</v>
      </c>
      <c r="H5" s="114"/>
      <c r="I5" s="89" t="s">
        <v>241</v>
      </c>
      <c r="J5" s="114"/>
      <c r="K5" s="90" t="s">
        <v>239</v>
      </c>
      <c r="L5" s="74" t="str">
        <f>IF(AND(C5="〇",F5="",H5="",J5=""),"要確認","")</f>
        <v/>
      </c>
    </row>
    <row r="6" spans="2:13" ht="28.15" customHeight="1" thickBot="1">
      <c r="B6" s="1487"/>
      <c r="C6" s="114"/>
      <c r="D6" s="90" t="s">
        <v>221</v>
      </c>
      <c r="E6" s="1494"/>
      <c r="F6" s="1495"/>
      <c r="G6" s="1495"/>
      <c r="H6" s="114"/>
      <c r="I6" s="143" t="s">
        <v>1028</v>
      </c>
      <c r="J6" s="1495"/>
      <c r="K6" s="1496"/>
      <c r="L6" s="74" t="str">
        <f>IF(AND(C5="〇",C6="〇"),"要確認","")</f>
        <v/>
      </c>
      <c r="M6" s="119" t="s">
        <v>257</v>
      </c>
    </row>
    <row r="7" spans="2:13" ht="28.15" customHeight="1" thickBot="1">
      <c r="B7" s="1488" t="s">
        <v>242</v>
      </c>
      <c r="C7" s="1489"/>
      <c r="D7" s="1490"/>
      <c r="E7" s="1490"/>
      <c r="F7" s="1490"/>
      <c r="G7" s="1490"/>
      <c r="H7" s="1491"/>
      <c r="I7" s="1490"/>
      <c r="J7" s="1491"/>
      <c r="K7" s="1490"/>
    </row>
    <row r="8" spans="2:13" ht="28.15" customHeight="1" thickBot="1">
      <c r="B8" s="1488"/>
      <c r="C8" s="1492" t="s">
        <v>229</v>
      </c>
      <c r="D8" s="1492"/>
      <c r="E8" s="1492"/>
      <c r="F8" s="1492"/>
      <c r="G8" s="1493"/>
      <c r="H8" s="114"/>
      <c r="I8" s="89" t="s">
        <v>225</v>
      </c>
      <c r="J8" s="114"/>
      <c r="K8" s="90" t="s">
        <v>226</v>
      </c>
      <c r="L8" s="74" t="str">
        <f>IF(AND(H8="〇",J8="〇"),"要確認","")</f>
        <v/>
      </c>
    </row>
    <row r="9" spans="2:13" ht="28.15" customHeight="1">
      <c r="B9" s="96" t="s">
        <v>237</v>
      </c>
      <c r="C9" s="1497"/>
      <c r="D9" s="1498"/>
      <c r="E9" s="1498"/>
      <c r="F9" s="1498"/>
      <c r="G9" s="1499"/>
      <c r="H9" s="1500" t="s">
        <v>1155</v>
      </c>
      <c r="I9" s="1501"/>
      <c r="J9" s="1502"/>
      <c r="K9" s="1503"/>
    </row>
    <row r="10" spans="2:13" ht="28.15" customHeight="1">
      <c r="B10" s="257" t="s">
        <v>1156</v>
      </c>
      <c r="C10" s="115"/>
      <c r="D10" s="89" t="s">
        <v>59</v>
      </c>
      <c r="E10" s="117"/>
      <c r="F10" s="90" t="s">
        <v>11</v>
      </c>
      <c r="G10" s="257" t="s">
        <v>228</v>
      </c>
      <c r="H10" s="115"/>
      <c r="I10" s="89" t="s">
        <v>59</v>
      </c>
      <c r="J10" s="117"/>
      <c r="K10" s="90" t="s">
        <v>11</v>
      </c>
    </row>
    <row r="11" spans="2:13" ht="28.15" customHeight="1">
      <c r="B11" s="96" t="s">
        <v>227</v>
      </c>
      <c r="C11" s="115"/>
      <c r="D11" s="89" t="s">
        <v>59</v>
      </c>
      <c r="E11" s="117"/>
      <c r="F11" s="90" t="s">
        <v>11</v>
      </c>
      <c r="G11" s="96" t="s">
        <v>243</v>
      </c>
      <c r="H11" s="115"/>
      <c r="I11" s="89" t="s">
        <v>59</v>
      </c>
      <c r="J11" s="117"/>
      <c r="K11" s="90" t="s">
        <v>11</v>
      </c>
    </row>
    <row r="12" spans="2:13" ht="14.25" thickBot="1"/>
    <row r="13" spans="2:13" ht="28.15" customHeight="1" thickBot="1">
      <c r="B13" s="1487" t="s">
        <v>219</v>
      </c>
      <c r="C13" s="114"/>
      <c r="D13" s="88" t="s">
        <v>220</v>
      </c>
      <c r="E13" s="89" t="s">
        <v>222</v>
      </c>
      <c r="F13" s="114"/>
      <c r="G13" s="89" t="s">
        <v>223</v>
      </c>
      <c r="H13" s="114"/>
      <c r="I13" s="89" t="s">
        <v>241</v>
      </c>
      <c r="J13" s="114"/>
      <c r="K13" s="90" t="s">
        <v>239</v>
      </c>
      <c r="L13" s="74" t="str">
        <f>IF(AND(C13="〇",F13="",H13="",J13=""),"要確認","")</f>
        <v/>
      </c>
    </row>
    <row r="14" spans="2:13" ht="28.15" customHeight="1" thickBot="1">
      <c r="B14" s="1487"/>
      <c r="C14" s="114"/>
      <c r="D14" s="90" t="s">
        <v>221</v>
      </c>
      <c r="E14" s="1494"/>
      <c r="F14" s="1495"/>
      <c r="G14" s="1495"/>
      <c r="H14" s="114"/>
      <c r="I14" s="143" t="s">
        <v>1028</v>
      </c>
      <c r="J14" s="1495"/>
      <c r="K14" s="1496"/>
      <c r="L14" s="74" t="str">
        <f>IF(AND(C13="〇",C14="〇"),"要確認","")</f>
        <v/>
      </c>
    </row>
    <row r="15" spans="2:13" ht="28.15" customHeight="1" thickBot="1">
      <c r="B15" s="1488" t="s">
        <v>242</v>
      </c>
      <c r="C15" s="1489"/>
      <c r="D15" s="1490"/>
      <c r="E15" s="1490"/>
      <c r="F15" s="1490"/>
      <c r="G15" s="1490"/>
      <c r="H15" s="1491"/>
      <c r="I15" s="1490"/>
      <c r="J15" s="1491"/>
      <c r="K15" s="1490"/>
    </row>
    <row r="16" spans="2:13" ht="28.15" customHeight="1" thickBot="1">
      <c r="B16" s="1488"/>
      <c r="C16" s="1492" t="s">
        <v>229</v>
      </c>
      <c r="D16" s="1492"/>
      <c r="E16" s="1492"/>
      <c r="F16" s="1492"/>
      <c r="G16" s="1493"/>
      <c r="H16" s="114"/>
      <c r="I16" s="89" t="s">
        <v>225</v>
      </c>
      <c r="J16" s="114"/>
      <c r="K16" s="90" t="s">
        <v>226</v>
      </c>
      <c r="L16" s="74" t="str">
        <f>IF(AND(H16="〇",J16="〇"),"要確認","")</f>
        <v/>
      </c>
    </row>
    <row r="17" spans="2:12" ht="28.15" customHeight="1">
      <c r="B17" s="257" t="s">
        <v>237</v>
      </c>
      <c r="C17" s="1497"/>
      <c r="D17" s="1498"/>
      <c r="E17" s="1498"/>
      <c r="F17" s="1498"/>
      <c r="G17" s="1499"/>
      <c r="H17" s="1500" t="s">
        <v>1155</v>
      </c>
      <c r="I17" s="1501"/>
      <c r="J17" s="1502"/>
      <c r="K17" s="1503"/>
    </row>
    <row r="18" spans="2:12" ht="28.15" customHeight="1">
      <c r="B18" s="257" t="s">
        <v>1156</v>
      </c>
      <c r="C18" s="115"/>
      <c r="D18" s="89" t="s">
        <v>59</v>
      </c>
      <c r="E18" s="117"/>
      <c r="F18" s="90" t="s">
        <v>11</v>
      </c>
      <c r="G18" s="257" t="s">
        <v>228</v>
      </c>
      <c r="H18" s="115"/>
      <c r="I18" s="89" t="s">
        <v>59</v>
      </c>
      <c r="J18" s="117"/>
      <c r="K18" s="90" t="s">
        <v>11</v>
      </c>
    </row>
    <row r="19" spans="2:12" ht="28.15" customHeight="1">
      <c r="B19" s="257" t="s">
        <v>227</v>
      </c>
      <c r="C19" s="115"/>
      <c r="D19" s="89" t="s">
        <v>59</v>
      </c>
      <c r="E19" s="117"/>
      <c r="F19" s="90" t="s">
        <v>11</v>
      </c>
      <c r="G19" s="257" t="s">
        <v>228</v>
      </c>
      <c r="H19" s="115"/>
      <c r="I19" s="89" t="s">
        <v>59</v>
      </c>
      <c r="J19" s="117"/>
      <c r="K19" s="90" t="s">
        <v>11</v>
      </c>
    </row>
    <row r="20" spans="2:12" ht="14.25" thickBot="1"/>
    <row r="21" spans="2:12" ht="28.15" customHeight="1" thickBot="1">
      <c r="B21" s="1487" t="s">
        <v>219</v>
      </c>
      <c r="C21" s="114"/>
      <c r="D21" s="88" t="s">
        <v>220</v>
      </c>
      <c r="E21" s="89" t="s">
        <v>222</v>
      </c>
      <c r="F21" s="114"/>
      <c r="G21" s="89" t="s">
        <v>223</v>
      </c>
      <c r="H21" s="114"/>
      <c r="I21" s="89" t="s">
        <v>241</v>
      </c>
      <c r="J21" s="114"/>
      <c r="K21" s="90" t="s">
        <v>239</v>
      </c>
      <c r="L21" s="74" t="str">
        <f>IF(AND(C21="〇",F21="",H21="",J21=""),"要確認","")</f>
        <v/>
      </c>
    </row>
    <row r="22" spans="2:12" ht="27.75" customHeight="1" thickBot="1">
      <c r="B22" s="1487"/>
      <c r="C22" s="114"/>
      <c r="D22" s="90" t="s">
        <v>221</v>
      </c>
      <c r="E22" s="1494"/>
      <c r="F22" s="1495"/>
      <c r="G22" s="1495"/>
      <c r="H22" s="114"/>
      <c r="I22" s="143" t="s">
        <v>1028</v>
      </c>
      <c r="J22" s="1495"/>
      <c r="K22" s="1496"/>
      <c r="L22" s="74" t="str">
        <f>IF(AND(C21="〇",C22="〇"),"要確認","")</f>
        <v/>
      </c>
    </row>
    <row r="23" spans="2:12" ht="28.15" customHeight="1" thickBot="1">
      <c r="B23" s="1488" t="s">
        <v>242</v>
      </c>
      <c r="C23" s="1489"/>
      <c r="D23" s="1490"/>
      <c r="E23" s="1490"/>
      <c r="F23" s="1490"/>
      <c r="G23" s="1490"/>
      <c r="H23" s="1491"/>
      <c r="I23" s="1490"/>
      <c r="J23" s="1491"/>
      <c r="K23" s="1490"/>
    </row>
    <row r="24" spans="2:12" ht="28.15" customHeight="1" thickBot="1">
      <c r="B24" s="1488"/>
      <c r="C24" s="1492" t="s">
        <v>229</v>
      </c>
      <c r="D24" s="1492"/>
      <c r="E24" s="1492"/>
      <c r="F24" s="1492"/>
      <c r="G24" s="1493"/>
      <c r="H24" s="114"/>
      <c r="I24" s="89" t="s">
        <v>225</v>
      </c>
      <c r="J24" s="114"/>
      <c r="K24" s="90" t="s">
        <v>226</v>
      </c>
      <c r="L24" s="74" t="str">
        <f>IF(AND(H24="〇",J24="〇"),"要確認","")</f>
        <v/>
      </c>
    </row>
    <row r="25" spans="2:12" ht="28.15" customHeight="1">
      <c r="B25" s="257" t="s">
        <v>237</v>
      </c>
      <c r="C25" s="1497"/>
      <c r="D25" s="1498"/>
      <c r="E25" s="1498"/>
      <c r="F25" s="1498"/>
      <c r="G25" s="1499"/>
      <c r="H25" s="1500" t="s">
        <v>1155</v>
      </c>
      <c r="I25" s="1501"/>
      <c r="J25" s="1502"/>
      <c r="K25" s="1503"/>
    </row>
    <row r="26" spans="2:12" ht="28.15" customHeight="1">
      <c r="B26" s="257" t="s">
        <v>1156</v>
      </c>
      <c r="C26" s="115"/>
      <c r="D26" s="89" t="s">
        <v>59</v>
      </c>
      <c r="E26" s="117"/>
      <c r="F26" s="90" t="s">
        <v>11</v>
      </c>
      <c r="G26" s="257" t="s">
        <v>228</v>
      </c>
      <c r="H26" s="115"/>
      <c r="I26" s="89" t="s">
        <v>59</v>
      </c>
      <c r="J26" s="117"/>
      <c r="K26" s="90" t="s">
        <v>11</v>
      </c>
    </row>
    <row r="27" spans="2:12" ht="28.15" customHeight="1">
      <c r="B27" s="257" t="s">
        <v>227</v>
      </c>
      <c r="C27" s="115"/>
      <c r="D27" s="89" t="s">
        <v>59</v>
      </c>
      <c r="E27" s="117"/>
      <c r="F27" s="90" t="s">
        <v>11</v>
      </c>
      <c r="G27" s="257" t="s">
        <v>228</v>
      </c>
      <c r="H27" s="115"/>
      <c r="I27" s="89" t="s">
        <v>59</v>
      </c>
      <c r="J27" s="117"/>
      <c r="K27" s="90" t="s">
        <v>11</v>
      </c>
    </row>
    <row r="28" spans="2:12" ht="14.25" thickBot="1"/>
    <row r="29" spans="2:12" ht="28.15" customHeight="1" thickBot="1">
      <c r="B29" s="1487" t="s">
        <v>219</v>
      </c>
      <c r="C29" s="114"/>
      <c r="D29" s="88" t="s">
        <v>220</v>
      </c>
      <c r="E29" s="89" t="s">
        <v>222</v>
      </c>
      <c r="F29" s="114"/>
      <c r="G29" s="89" t="s">
        <v>223</v>
      </c>
      <c r="H29" s="114"/>
      <c r="I29" s="89" t="s">
        <v>241</v>
      </c>
      <c r="J29" s="114"/>
      <c r="K29" s="90" t="s">
        <v>239</v>
      </c>
      <c r="L29" s="74" t="str">
        <f>IF(AND(C29="〇",F29="",H29="",J29=""),"要確認","")</f>
        <v/>
      </c>
    </row>
    <row r="30" spans="2:12" ht="28.15" customHeight="1" thickBot="1">
      <c r="B30" s="1487"/>
      <c r="C30" s="114"/>
      <c r="D30" s="90" t="s">
        <v>221</v>
      </c>
      <c r="E30" s="1494"/>
      <c r="F30" s="1495"/>
      <c r="G30" s="1495"/>
      <c r="H30" s="114"/>
      <c r="I30" s="143" t="s">
        <v>1028</v>
      </c>
      <c r="J30" s="1495"/>
      <c r="K30" s="1496"/>
      <c r="L30" s="74" t="str">
        <f>IF(AND(C29="〇",C30="〇"),"要確認","")</f>
        <v/>
      </c>
    </row>
    <row r="31" spans="2:12" ht="28.15" customHeight="1" thickBot="1">
      <c r="B31" s="1488" t="s">
        <v>242</v>
      </c>
      <c r="C31" s="1489"/>
      <c r="D31" s="1490"/>
      <c r="E31" s="1490"/>
      <c r="F31" s="1490"/>
      <c r="G31" s="1490"/>
      <c r="H31" s="1491"/>
      <c r="I31" s="1490"/>
      <c r="J31" s="1491"/>
      <c r="K31" s="1490"/>
    </row>
    <row r="32" spans="2:12" ht="28.15" customHeight="1" thickBot="1">
      <c r="B32" s="1488"/>
      <c r="C32" s="1492" t="s">
        <v>229</v>
      </c>
      <c r="D32" s="1492"/>
      <c r="E32" s="1492"/>
      <c r="F32" s="1492"/>
      <c r="G32" s="1493"/>
      <c r="H32" s="114"/>
      <c r="I32" s="89" t="s">
        <v>225</v>
      </c>
      <c r="J32" s="114"/>
      <c r="K32" s="90" t="s">
        <v>226</v>
      </c>
      <c r="L32" s="74" t="str">
        <f>IF(AND(H32="〇",J32="〇"),"要確認","")</f>
        <v/>
      </c>
    </row>
    <row r="33" spans="2:12" ht="28.15" customHeight="1">
      <c r="B33" s="257" t="s">
        <v>237</v>
      </c>
      <c r="C33" s="1497"/>
      <c r="D33" s="1498"/>
      <c r="E33" s="1498"/>
      <c r="F33" s="1498"/>
      <c r="G33" s="1499"/>
      <c r="H33" s="1500" t="s">
        <v>1155</v>
      </c>
      <c r="I33" s="1501"/>
      <c r="J33" s="1502"/>
      <c r="K33" s="1503"/>
    </row>
    <row r="34" spans="2:12" ht="28.15" customHeight="1">
      <c r="B34" s="257" t="s">
        <v>1156</v>
      </c>
      <c r="C34" s="115"/>
      <c r="D34" s="89" t="s">
        <v>59</v>
      </c>
      <c r="E34" s="117"/>
      <c r="F34" s="90" t="s">
        <v>11</v>
      </c>
      <c r="G34" s="257" t="s">
        <v>228</v>
      </c>
      <c r="H34" s="115"/>
      <c r="I34" s="89" t="s">
        <v>59</v>
      </c>
      <c r="J34" s="117"/>
      <c r="K34" s="90" t="s">
        <v>11</v>
      </c>
    </row>
    <row r="35" spans="2:12" ht="28.15" customHeight="1">
      <c r="B35" s="257" t="s">
        <v>227</v>
      </c>
      <c r="C35" s="115"/>
      <c r="D35" s="89" t="s">
        <v>59</v>
      </c>
      <c r="E35" s="117"/>
      <c r="F35" s="90" t="s">
        <v>11</v>
      </c>
      <c r="G35" s="257" t="s">
        <v>228</v>
      </c>
      <c r="H35" s="115"/>
      <c r="I35" s="89" t="s">
        <v>59</v>
      </c>
      <c r="J35" s="117"/>
      <c r="K35" s="90" t="s">
        <v>11</v>
      </c>
    </row>
    <row r="36" spans="2:12" ht="14.25" thickBot="1"/>
    <row r="37" spans="2:12" ht="28.15" customHeight="1" thickBot="1">
      <c r="B37" s="1487" t="s">
        <v>219</v>
      </c>
      <c r="C37" s="114"/>
      <c r="D37" s="88" t="s">
        <v>220</v>
      </c>
      <c r="E37" s="89" t="s">
        <v>222</v>
      </c>
      <c r="F37" s="114"/>
      <c r="G37" s="89" t="s">
        <v>223</v>
      </c>
      <c r="H37" s="114"/>
      <c r="I37" s="89" t="s">
        <v>241</v>
      </c>
      <c r="J37" s="114"/>
      <c r="K37" s="90" t="s">
        <v>239</v>
      </c>
      <c r="L37" s="74" t="str">
        <f>IF(AND(C37="〇",F37="",H37="",J37=""),"要確認","")</f>
        <v/>
      </c>
    </row>
    <row r="38" spans="2:12" ht="28.15" customHeight="1" thickBot="1">
      <c r="B38" s="1487"/>
      <c r="C38" s="114"/>
      <c r="D38" s="90" t="s">
        <v>221</v>
      </c>
      <c r="E38" s="1494"/>
      <c r="F38" s="1495"/>
      <c r="G38" s="1495"/>
      <c r="H38" s="114"/>
      <c r="I38" s="143" t="s">
        <v>1028</v>
      </c>
      <c r="J38" s="1495"/>
      <c r="K38" s="1496"/>
      <c r="L38" s="74" t="str">
        <f>IF(AND(C37="〇",C38="〇"),"要確認","")</f>
        <v/>
      </c>
    </row>
    <row r="39" spans="2:12" ht="28.15" customHeight="1" thickBot="1">
      <c r="B39" s="1488" t="s">
        <v>242</v>
      </c>
      <c r="C39" s="1489"/>
      <c r="D39" s="1490"/>
      <c r="E39" s="1490"/>
      <c r="F39" s="1490"/>
      <c r="G39" s="1490"/>
      <c r="H39" s="1491"/>
      <c r="I39" s="1490"/>
      <c r="J39" s="1491"/>
      <c r="K39" s="1490"/>
    </row>
    <row r="40" spans="2:12" ht="28.15" customHeight="1" thickBot="1">
      <c r="B40" s="1488"/>
      <c r="C40" s="1492" t="s">
        <v>229</v>
      </c>
      <c r="D40" s="1492"/>
      <c r="E40" s="1492"/>
      <c r="F40" s="1492"/>
      <c r="G40" s="1493"/>
      <c r="H40" s="114"/>
      <c r="I40" s="89" t="s">
        <v>225</v>
      </c>
      <c r="J40" s="114"/>
      <c r="K40" s="90" t="s">
        <v>226</v>
      </c>
      <c r="L40" s="74" t="str">
        <f>IF(AND(H40="〇",J40="〇"),"要確認","")</f>
        <v/>
      </c>
    </row>
    <row r="41" spans="2:12" ht="28.15" customHeight="1">
      <c r="B41" s="257" t="s">
        <v>237</v>
      </c>
      <c r="C41" s="1497"/>
      <c r="D41" s="1498"/>
      <c r="E41" s="1498"/>
      <c r="F41" s="1498"/>
      <c r="G41" s="1499"/>
      <c r="H41" s="1500" t="s">
        <v>1155</v>
      </c>
      <c r="I41" s="1501"/>
      <c r="J41" s="1502"/>
      <c r="K41" s="1503"/>
    </row>
    <row r="42" spans="2:12" ht="28.15" customHeight="1">
      <c r="B42" s="257" t="s">
        <v>1156</v>
      </c>
      <c r="C42" s="115"/>
      <c r="D42" s="89" t="s">
        <v>59</v>
      </c>
      <c r="E42" s="117"/>
      <c r="F42" s="90" t="s">
        <v>11</v>
      </c>
      <c r="G42" s="257" t="s">
        <v>228</v>
      </c>
      <c r="H42" s="115"/>
      <c r="I42" s="89" t="s">
        <v>59</v>
      </c>
      <c r="J42" s="117"/>
      <c r="K42" s="90" t="s">
        <v>11</v>
      </c>
    </row>
    <row r="43" spans="2:12" ht="28.15" customHeight="1">
      <c r="B43" s="257" t="s">
        <v>227</v>
      </c>
      <c r="C43" s="115"/>
      <c r="D43" s="89" t="s">
        <v>59</v>
      </c>
      <c r="E43" s="117"/>
      <c r="F43" s="90" t="s">
        <v>11</v>
      </c>
      <c r="G43" s="257" t="s">
        <v>228</v>
      </c>
      <c r="H43" s="115"/>
      <c r="I43" s="89" t="s">
        <v>59</v>
      </c>
      <c r="J43" s="117"/>
      <c r="K43" s="90" t="s">
        <v>11</v>
      </c>
    </row>
  </sheetData>
  <sheetProtection algorithmName="SHA-512" hashValue="dvSP7ZRb1iSNd7jBUGJH5fhOv0GV9r2VeijXBA5EktAQjTfs3BMJWp53rwWimkMhvpSkEaYdtzw7bhflhQfH5A==" saltValue="ZUiMlufpW8ojftErUAeMKw==" spinCount="100000" sheet="1" formatCells="0" selectLockedCells="1"/>
  <mergeCells count="46">
    <mergeCell ref="I3:K3"/>
    <mergeCell ref="C17:G17"/>
    <mergeCell ref="H17:I17"/>
    <mergeCell ref="J17:K17"/>
    <mergeCell ref="C25:G25"/>
    <mergeCell ref="H25:I25"/>
    <mergeCell ref="J25:K25"/>
    <mergeCell ref="C9:G9"/>
    <mergeCell ref="H9:I9"/>
    <mergeCell ref="J9:K9"/>
    <mergeCell ref="B37:B38"/>
    <mergeCell ref="B39:B40"/>
    <mergeCell ref="C39:K39"/>
    <mergeCell ref="C40:G40"/>
    <mergeCell ref="E38:G38"/>
    <mergeCell ref="J38:K38"/>
    <mergeCell ref="C33:G33"/>
    <mergeCell ref="H33:I33"/>
    <mergeCell ref="J33:K33"/>
    <mergeCell ref="C41:G41"/>
    <mergeCell ref="H41:I41"/>
    <mergeCell ref="J41:K41"/>
    <mergeCell ref="B29:B30"/>
    <mergeCell ref="B31:B32"/>
    <mergeCell ref="C31:K31"/>
    <mergeCell ref="C32:G32"/>
    <mergeCell ref="E30:G30"/>
    <mergeCell ref="J30:K30"/>
    <mergeCell ref="B21:B22"/>
    <mergeCell ref="B23:B24"/>
    <mergeCell ref="C23:K23"/>
    <mergeCell ref="C24:G24"/>
    <mergeCell ref="E22:G22"/>
    <mergeCell ref="J22:K22"/>
    <mergeCell ref="B13:B14"/>
    <mergeCell ref="B15:B16"/>
    <mergeCell ref="C15:K15"/>
    <mergeCell ref="C16:G16"/>
    <mergeCell ref="E14:G14"/>
    <mergeCell ref="J14:K14"/>
    <mergeCell ref="B5:B6"/>
    <mergeCell ref="B7:B8"/>
    <mergeCell ref="C7:K7"/>
    <mergeCell ref="C8:G8"/>
    <mergeCell ref="E6:G6"/>
    <mergeCell ref="J6:K6"/>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補正)'!AD256"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dimension ref="B1:BT1850"/>
  <sheetViews>
    <sheetView topLeftCell="BE30" workbookViewId="0">
      <selection activeCell="BS49" sqref="BS49"/>
    </sheetView>
  </sheetViews>
  <sheetFormatPr defaultRowHeight="13.5"/>
  <cols>
    <col min="1" max="1" width="10.75" customWidth="1"/>
    <col min="3" max="3" width="34.875" customWidth="1"/>
    <col min="6" max="6" width="8.875" customWidth="1"/>
    <col min="54" max="54" width="16.5" customWidth="1"/>
  </cols>
  <sheetData>
    <row r="1" spans="2:72">
      <c r="B1" t="s">
        <v>179</v>
      </c>
      <c r="F1" t="s">
        <v>180</v>
      </c>
      <c r="J1" t="s">
        <v>314</v>
      </c>
      <c r="N1" t="s">
        <v>181</v>
      </c>
      <c r="R1" t="s">
        <v>182</v>
      </c>
      <c r="V1" t="s">
        <v>183</v>
      </c>
      <c r="Z1" t="s">
        <v>184</v>
      </c>
      <c r="AD1" t="s">
        <v>185</v>
      </c>
      <c r="AH1" t="s">
        <v>186</v>
      </c>
      <c r="AL1" t="s">
        <v>187</v>
      </c>
      <c r="AP1" t="s">
        <v>188</v>
      </c>
      <c r="AT1" t="s">
        <v>189</v>
      </c>
      <c r="AX1" t="s">
        <v>190</v>
      </c>
      <c r="BB1" t="s">
        <v>198</v>
      </c>
      <c r="BF1" t="s">
        <v>191</v>
      </c>
      <c r="BJ1" t="s">
        <v>192</v>
      </c>
      <c r="BN1" t="s">
        <v>193</v>
      </c>
      <c r="BR1" t="s">
        <v>315</v>
      </c>
    </row>
    <row r="2" spans="2:72">
      <c r="B2" s="77" t="s">
        <v>173</v>
      </c>
      <c r="C2" s="77" t="s">
        <v>166</v>
      </c>
      <c r="D2" s="77" t="s">
        <v>175</v>
      </c>
      <c r="F2" s="77" t="s">
        <v>173</v>
      </c>
      <c r="G2" s="77" t="s">
        <v>166</v>
      </c>
      <c r="H2" s="77" t="s">
        <v>175</v>
      </c>
      <c r="J2" s="77" t="s">
        <v>173</v>
      </c>
      <c r="K2" s="77" t="s">
        <v>166</v>
      </c>
      <c r="L2" s="77" t="s">
        <v>175</v>
      </c>
      <c r="N2" s="77" t="s">
        <v>173</v>
      </c>
      <c r="O2" s="77" t="s">
        <v>166</v>
      </c>
      <c r="P2" s="77" t="s">
        <v>175</v>
      </c>
      <c r="R2" s="77" t="s">
        <v>173</v>
      </c>
      <c r="S2" s="77" t="s">
        <v>166</v>
      </c>
      <c r="T2" s="77" t="s">
        <v>175</v>
      </c>
      <c r="V2" s="77" t="s">
        <v>173</v>
      </c>
      <c r="W2" s="77" t="s">
        <v>166</v>
      </c>
      <c r="X2" s="77" t="s">
        <v>175</v>
      </c>
      <c r="Z2" s="77" t="s">
        <v>173</v>
      </c>
      <c r="AA2" s="77" t="s">
        <v>166</v>
      </c>
      <c r="AB2" s="77" t="s">
        <v>175</v>
      </c>
      <c r="AD2" s="77" t="s">
        <v>173</v>
      </c>
      <c r="AE2" s="77" t="s">
        <v>166</v>
      </c>
      <c r="AF2" s="77" t="s">
        <v>175</v>
      </c>
      <c r="AH2" s="77" t="s">
        <v>173</v>
      </c>
      <c r="AI2" s="77" t="s">
        <v>166</v>
      </c>
      <c r="AJ2" s="77" t="s">
        <v>175</v>
      </c>
      <c r="AL2" s="77" t="s">
        <v>173</v>
      </c>
      <c r="AM2" s="77" t="s">
        <v>166</v>
      </c>
      <c r="AN2" s="77" t="s">
        <v>175</v>
      </c>
      <c r="AP2" s="77" t="s">
        <v>173</v>
      </c>
      <c r="AQ2" s="77" t="s">
        <v>166</v>
      </c>
      <c r="AR2" s="77" t="s">
        <v>175</v>
      </c>
      <c r="AT2" s="77" t="s">
        <v>173</v>
      </c>
      <c r="AU2" s="77" t="s">
        <v>166</v>
      </c>
      <c r="AV2" s="77" t="s">
        <v>175</v>
      </c>
      <c r="AX2" s="77" t="s">
        <v>173</v>
      </c>
      <c r="AY2" s="77" t="s">
        <v>166</v>
      </c>
      <c r="AZ2" s="77" t="s">
        <v>175</v>
      </c>
      <c r="BB2" s="77" t="s">
        <v>173</v>
      </c>
      <c r="BC2" s="77" t="s">
        <v>166</v>
      </c>
      <c r="BD2" s="77" t="s">
        <v>175</v>
      </c>
      <c r="BF2" s="77" t="s">
        <v>173</v>
      </c>
      <c r="BG2" s="77" t="s">
        <v>166</v>
      </c>
      <c r="BH2" s="77" t="s">
        <v>175</v>
      </c>
      <c r="BJ2" s="77" t="s">
        <v>173</v>
      </c>
      <c r="BK2" s="77" t="s">
        <v>166</v>
      </c>
      <c r="BL2" s="77" t="s">
        <v>175</v>
      </c>
      <c r="BN2" s="77" t="s">
        <v>173</v>
      </c>
      <c r="BO2" s="77" t="s">
        <v>166</v>
      </c>
      <c r="BP2" s="77" t="s">
        <v>175</v>
      </c>
      <c r="BR2" s="77" t="s">
        <v>173</v>
      </c>
      <c r="BS2" s="77" t="s">
        <v>166</v>
      </c>
      <c r="BT2" s="77" t="s">
        <v>175</v>
      </c>
    </row>
    <row r="3" spans="2:72">
      <c r="B3" s="77" t="s">
        <v>316</v>
      </c>
      <c r="C3" s="77" t="str">
        <f>IFERROR(+VLOOKUP(B3,インプットシート!$C:$Z,24,0),"")</f>
        <v/>
      </c>
      <c r="D3" s="132" t="str">
        <f>IFERROR(+VLOOKUP(B3,インプットシート!$C:$Z,20,0),"")</f>
        <v/>
      </c>
      <c r="F3" s="77" t="s">
        <v>317</v>
      </c>
      <c r="G3" s="77" t="str">
        <f>IFERROR(+VLOOKUP(F3,インプットシート!$C:$Z,24,0),"")</f>
        <v/>
      </c>
      <c r="H3" s="132" t="str">
        <f>IFERROR(+VLOOKUP(F3,インプットシート!$C:$Z,20,0),"")</f>
        <v/>
      </c>
      <c r="J3" s="77" t="s">
        <v>318</v>
      </c>
      <c r="K3" s="77" t="str">
        <f>IFERROR(+VLOOKUP(J3,インプットシート!$C:$Z,24,0),"")</f>
        <v/>
      </c>
      <c r="L3" s="132" t="str">
        <f>IFERROR(+VLOOKUP(J3,インプットシート!$C:$Z,20,0),"")</f>
        <v/>
      </c>
      <c r="N3" s="77" t="s">
        <v>319</v>
      </c>
      <c r="O3" s="77" t="str">
        <f>IFERROR(+VLOOKUP(N3,インプットシート!$C:$Z,24,0),"")</f>
        <v/>
      </c>
      <c r="P3" s="132" t="str">
        <f>IFERROR(+VLOOKUP(N3,インプットシート!$C:$Z,20,0),"")</f>
        <v/>
      </c>
      <c r="R3" s="77" t="s">
        <v>320</v>
      </c>
      <c r="S3" s="77" t="str">
        <f>IFERROR(+VLOOKUP(R3,インプットシート!$C:$Z,24,0),"")</f>
        <v/>
      </c>
      <c r="T3" s="132" t="str">
        <f>IFERROR(+VLOOKUP(R3,インプットシート!$C:$Z,20,0),"")</f>
        <v/>
      </c>
      <c r="V3" s="77" t="s">
        <v>321</v>
      </c>
      <c r="W3" s="77" t="str">
        <f>IFERROR(+VLOOKUP(V3,インプットシート!$C:$Z,24,0),"")</f>
        <v/>
      </c>
      <c r="X3" s="132" t="str">
        <f>IFERROR(+VLOOKUP(V3,インプットシート!$C:$Z,20,0),"")</f>
        <v/>
      </c>
      <c r="Z3" s="77" t="s">
        <v>322</v>
      </c>
      <c r="AA3" s="77" t="str">
        <f>IFERROR(+VLOOKUP(Z3,インプットシート!$C:$Z,24,0),"")</f>
        <v/>
      </c>
      <c r="AB3" s="132" t="str">
        <f>IFERROR(+VLOOKUP(Z3,インプットシート!$C:$Z,20,0),"")</f>
        <v/>
      </c>
      <c r="AD3" s="77" t="s">
        <v>323</v>
      </c>
      <c r="AE3" s="77" t="str">
        <f>IFERROR(+VLOOKUP(AD3,インプットシート!$C:$Z,24,0),"")</f>
        <v/>
      </c>
      <c r="AF3" s="132" t="str">
        <f>IFERROR(+VLOOKUP(AD3,インプットシート!$C:$Z,20,0),"")</f>
        <v/>
      </c>
      <c r="AH3" s="77" t="s">
        <v>324</v>
      </c>
      <c r="AI3" s="77" t="str">
        <f>IFERROR(+VLOOKUP(AH3,インプットシート!$C:$Z,24,0),"")</f>
        <v/>
      </c>
      <c r="AJ3" s="132" t="str">
        <f>IFERROR(+VLOOKUP(AH3,インプットシート!$C:$Z,20,0),"")</f>
        <v/>
      </c>
      <c r="AL3" s="77" t="s">
        <v>325</v>
      </c>
      <c r="AM3" s="77" t="str">
        <f>IFERROR(+VLOOKUP(AL3,インプットシート!$C:$Z,24,0),"")</f>
        <v/>
      </c>
      <c r="AN3" s="132" t="str">
        <f>IFERROR(+VLOOKUP(AL3,インプットシート!$C:$Z,20,0),"")</f>
        <v/>
      </c>
      <c r="AP3" s="77" t="s">
        <v>326</v>
      </c>
      <c r="AQ3" s="77" t="str">
        <f>IFERROR(+VLOOKUP(AP3,インプットシート!$C:$Z,24,0),"")</f>
        <v/>
      </c>
      <c r="AR3" s="132" t="str">
        <f>IFERROR(+VLOOKUP(AP3,インプットシート!$C:$Z,20,0),"")</f>
        <v/>
      </c>
      <c r="AT3" s="77" t="s">
        <v>327</v>
      </c>
      <c r="AU3" s="77" t="str">
        <f>IFERROR(+VLOOKUP(AT3,インプットシート!$C:$Z,24,0),"")</f>
        <v/>
      </c>
      <c r="AV3" s="132" t="str">
        <f>IFERROR(+VLOOKUP(AT3,インプットシート!$C:$Z,20,0),"")</f>
        <v/>
      </c>
      <c r="AX3" s="77" t="s">
        <v>328</v>
      </c>
      <c r="AY3" s="77" t="str">
        <f>IFERROR(+VLOOKUP(AX3,インプットシート!$C:$Z,24,0),"")</f>
        <v/>
      </c>
      <c r="AZ3" s="132" t="str">
        <f>IFERROR(+VLOOKUP(AX3,インプットシート!$C:$Z,20,0),"")</f>
        <v/>
      </c>
      <c r="BB3" s="77" t="s">
        <v>329</v>
      </c>
      <c r="BC3" s="77" t="str">
        <f>IFERROR(+VLOOKUP(BB3,インプットシート!$C:$Z,24,0),"")</f>
        <v/>
      </c>
      <c r="BD3" s="132" t="str">
        <f>IFERROR(+VLOOKUP(BB3,インプットシート!$C:$Z,20,0),"")</f>
        <v/>
      </c>
      <c r="BF3" s="77" t="s">
        <v>330</v>
      </c>
      <c r="BG3" s="77" t="str">
        <f>IFERROR(+VLOOKUP(BF3,インプットシート!$C:$Z,24,0),"")</f>
        <v/>
      </c>
      <c r="BH3" s="132" t="str">
        <f>IFERROR(+VLOOKUP(BF3,インプットシート!$C:$Z,20,0),"")</f>
        <v/>
      </c>
      <c r="BJ3" s="77" t="s">
        <v>331</v>
      </c>
      <c r="BK3" s="77" t="str">
        <f>IFERROR(+VLOOKUP(BJ3,インプットシート!$C:$Z,24,0),"")</f>
        <v/>
      </c>
      <c r="BL3" s="132" t="str">
        <f>IFERROR(+VLOOKUP(BJ3,インプットシート!$C:$Z,20,0),"")</f>
        <v/>
      </c>
      <c r="BN3" s="77" t="s">
        <v>332</v>
      </c>
      <c r="BO3" s="77" t="str">
        <f>IFERROR(+VLOOKUP(BN3,インプットシート!$C:$Z,24,0),"")</f>
        <v/>
      </c>
      <c r="BP3" s="132" t="str">
        <f>IFERROR(+VLOOKUP(BN3,インプットシート!$C:$Z,20,0),"")</f>
        <v/>
      </c>
      <c r="BR3" s="77" t="s">
        <v>333</v>
      </c>
      <c r="BS3" s="77" t="str">
        <f>IFERROR(+VLOOKUP(BR3,インプットシート!$C:$Z,24,0),"")</f>
        <v/>
      </c>
      <c r="BT3" s="132" t="str">
        <f>IFERROR(+VLOOKUP(BR3,インプットシート!$C:$Z,20,0),"")</f>
        <v/>
      </c>
    </row>
    <row r="4" spans="2:72">
      <c r="B4" s="77" t="s">
        <v>334</v>
      </c>
      <c r="C4" s="77" t="str">
        <f>IFERROR(+VLOOKUP(B4,インプットシート!$C:$Z,24,0),"")</f>
        <v/>
      </c>
      <c r="D4" s="132" t="str">
        <f>IFERROR(+VLOOKUP(B4,インプットシート!$C:$Z,20,0),"")</f>
        <v/>
      </c>
      <c r="F4" s="77" t="s">
        <v>335</v>
      </c>
      <c r="G4" s="77" t="str">
        <f>IFERROR(+VLOOKUP(F4,インプットシート!$C:$Z,24,0),"")</f>
        <v/>
      </c>
      <c r="H4" s="132" t="str">
        <f>IFERROR(+VLOOKUP(F4,インプットシート!$C:$Z,20,0),"")</f>
        <v/>
      </c>
      <c r="J4" s="77" t="s">
        <v>336</v>
      </c>
      <c r="K4" s="77" t="str">
        <f>IFERROR(+VLOOKUP(J4,インプットシート!$C:$Z,24,0),"")</f>
        <v/>
      </c>
      <c r="L4" s="132" t="str">
        <f>IFERROR(+VLOOKUP(J4,インプットシート!$C:$Z,20,0),"")</f>
        <v/>
      </c>
      <c r="N4" s="77" t="s">
        <v>337</v>
      </c>
      <c r="O4" s="77" t="str">
        <f>IFERROR(+VLOOKUP(N4,インプットシート!$C:$Z,24,0),"")</f>
        <v/>
      </c>
      <c r="P4" s="132" t="str">
        <f>IFERROR(+VLOOKUP(N4,インプットシート!$C:$Z,20,0),"")</f>
        <v/>
      </c>
      <c r="R4" s="77" t="s">
        <v>338</v>
      </c>
      <c r="S4" s="77" t="str">
        <f>IFERROR(+VLOOKUP(R4,インプットシート!$C:$Z,24,0),"")</f>
        <v/>
      </c>
      <c r="T4" s="132" t="str">
        <f>IFERROR(+VLOOKUP(R4,インプットシート!$C:$Z,20,0),"")</f>
        <v/>
      </c>
      <c r="V4" s="77" t="s">
        <v>339</v>
      </c>
      <c r="W4" s="77" t="str">
        <f>IFERROR(+VLOOKUP(V4,インプットシート!$C:$Z,24,0),"")</f>
        <v/>
      </c>
      <c r="X4" s="132" t="str">
        <f>IFERROR(+VLOOKUP(V4,インプットシート!$C:$Z,20,0),"")</f>
        <v/>
      </c>
      <c r="Z4" s="77" t="s">
        <v>340</v>
      </c>
      <c r="AA4" s="77" t="str">
        <f>IFERROR(+VLOOKUP(Z4,インプットシート!$C:$Z,24,0),"")</f>
        <v/>
      </c>
      <c r="AB4" s="132" t="str">
        <f>IFERROR(+VLOOKUP(Z4,インプットシート!$C:$Z,20,0),"")</f>
        <v/>
      </c>
      <c r="AD4" s="77" t="s">
        <v>341</v>
      </c>
      <c r="AE4" s="77" t="str">
        <f>IFERROR(+VLOOKUP(AD4,インプットシート!$C:$Z,24,0),"")</f>
        <v/>
      </c>
      <c r="AF4" s="132" t="str">
        <f>IFERROR(+VLOOKUP(AD4,インプットシート!$C:$Z,20,0),"")</f>
        <v/>
      </c>
      <c r="AH4" s="77" t="s">
        <v>342</v>
      </c>
      <c r="AI4" s="77" t="str">
        <f>IFERROR(+VLOOKUP(AH4,インプットシート!$C:$Z,24,0),"")</f>
        <v/>
      </c>
      <c r="AJ4" s="132" t="str">
        <f>IFERROR(+VLOOKUP(AH4,インプットシート!$C:$Z,20,0),"")</f>
        <v/>
      </c>
      <c r="AL4" s="77" t="s">
        <v>343</v>
      </c>
      <c r="AM4" s="77" t="str">
        <f>IFERROR(+VLOOKUP(AL4,インプットシート!$C:$Z,24,0),"")</f>
        <v/>
      </c>
      <c r="AN4" s="132" t="str">
        <f>IFERROR(+VLOOKUP(AL4,インプットシート!$C:$Z,20,0),"")</f>
        <v/>
      </c>
      <c r="AP4" s="77" t="s">
        <v>344</v>
      </c>
      <c r="AQ4" s="77" t="str">
        <f>IFERROR(+VLOOKUP(AP4,インプットシート!$C:$Z,24,0),"")</f>
        <v/>
      </c>
      <c r="AR4" s="132" t="str">
        <f>IFERROR(+VLOOKUP(AP4,インプットシート!$C:$Z,20,0),"")</f>
        <v/>
      </c>
      <c r="AT4" s="77" t="s">
        <v>345</v>
      </c>
      <c r="AU4" s="77" t="str">
        <f>IFERROR(+VLOOKUP(AT4,インプットシート!$C:$Z,24,0),"")</f>
        <v/>
      </c>
      <c r="AV4" s="132" t="str">
        <f>IFERROR(+VLOOKUP(AT4,インプットシート!$C:$Z,20,0),"")</f>
        <v/>
      </c>
      <c r="AX4" s="77" t="s">
        <v>346</v>
      </c>
      <c r="AY4" s="77" t="str">
        <f>IFERROR(+VLOOKUP(AX4,インプットシート!$C:$Z,24,0),"")</f>
        <v/>
      </c>
      <c r="AZ4" s="132" t="str">
        <f>IFERROR(+VLOOKUP(AX4,インプットシート!$C:$Z,20,0),"")</f>
        <v/>
      </c>
      <c r="BB4" s="77" t="s">
        <v>347</v>
      </c>
      <c r="BC4" s="77" t="str">
        <f>IFERROR(+VLOOKUP(BB4,インプットシート!$C:$Z,24,0),"")</f>
        <v/>
      </c>
      <c r="BD4" s="132" t="str">
        <f>IFERROR(+VLOOKUP(BB4,インプットシート!$C:$Z,20,0),"")</f>
        <v/>
      </c>
      <c r="BF4" s="77" t="s">
        <v>348</v>
      </c>
      <c r="BG4" s="77" t="str">
        <f>IFERROR(+VLOOKUP(BF4,インプットシート!$C:$Z,24,0),"")</f>
        <v/>
      </c>
      <c r="BH4" s="132" t="str">
        <f>IFERROR(+VLOOKUP(BF4,インプットシート!$C:$Z,20,0),"")</f>
        <v/>
      </c>
      <c r="BJ4" s="77" t="s">
        <v>349</v>
      </c>
      <c r="BK4" s="77" t="str">
        <f>IFERROR(+VLOOKUP(BJ4,インプットシート!$C:$Z,24,0),"")</f>
        <v/>
      </c>
      <c r="BL4" s="132" t="str">
        <f>IFERROR(+VLOOKUP(BJ4,インプットシート!$C:$Z,20,0),"")</f>
        <v/>
      </c>
      <c r="BN4" s="77" t="s">
        <v>350</v>
      </c>
      <c r="BO4" s="77" t="str">
        <f>IFERROR(+VLOOKUP(BN4,インプットシート!$C:$Z,24,0),"")</f>
        <v/>
      </c>
      <c r="BP4" s="132" t="str">
        <f>IFERROR(+VLOOKUP(BN4,インプットシート!$C:$Z,20,0),"")</f>
        <v/>
      </c>
      <c r="BR4" s="77" t="s">
        <v>351</v>
      </c>
      <c r="BS4" s="77" t="str">
        <f>IFERROR(+VLOOKUP(BR4,インプットシート!$C:$Z,24,0),"")</f>
        <v/>
      </c>
      <c r="BT4" s="132" t="str">
        <f>IFERROR(+VLOOKUP(BR4,インプットシート!$C:$Z,20,0),"")</f>
        <v/>
      </c>
    </row>
    <row r="5" spans="2:72">
      <c r="B5" s="77" t="s">
        <v>352</v>
      </c>
      <c r="C5" s="77" t="str">
        <f>IFERROR(+VLOOKUP(B5,インプットシート!$C:$Z,24,0),"")</f>
        <v/>
      </c>
      <c r="D5" s="132" t="str">
        <f>IFERROR(+VLOOKUP(B5,インプットシート!$C:$Z,20,0),"")</f>
        <v/>
      </c>
      <c r="F5" s="77" t="s">
        <v>353</v>
      </c>
      <c r="G5" s="77" t="str">
        <f>IFERROR(+VLOOKUP(F5,インプットシート!$C:$Z,24,0),"")</f>
        <v/>
      </c>
      <c r="H5" s="132" t="str">
        <f>IFERROR(+VLOOKUP(F5,インプットシート!$C:$Z,20,0),"")</f>
        <v/>
      </c>
      <c r="J5" s="77" t="s">
        <v>354</v>
      </c>
      <c r="K5" s="77" t="str">
        <f>IFERROR(+VLOOKUP(J5,インプットシート!$C:$Z,24,0),"")</f>
        <v/>
      </c>
      <c r="L5" s="132" t="str">
        <f>IFERROR(+VLOOKUP(J5,インプットシート!$C:$Z,20,0),"")</f>
        <v/>
      </c>
      <c r="N5" s="77" t="s">
        <v>355</v>
      </c>
      <c r="O5" s="77" t="str">
        <f>IFERROR(+VLOOKUP(N5,インプットシート!$C:$Z,24,0),"")</f>
        <v/>
      </c>
      <c r="P5" s="132" t="str">
        <f>IFERROR(+VLOOKUP(N5,インプットシート!$C:$Z,20,0),"")</f>
        <v/>
      </c>
      <c r="R5" s="77" t="s">
        <v>356</v>
      </c>
      <c r="S5" s="77" t="str">
        <f>IFERROR(+VLOOKUP(R5,インプットシート!$C:$Z,24,0),"")</f>
        <v/>
      </c>
      <c r="T5" s="132" t="str">
        <f>IFERROR(+VLOOKUP(R5,インプットシート!$C:$Z,20,0),"")</f>
        <v/>
      </c>
      <c r="V5" s="77" t="s">
        <v>357</v>
      </c>
      <c r="W5" s="77" t="str">
        <f>IFERROR(+VLOOKUP(V5,インプットシート!$C:$Z,24,0),"")</f>
        <v/>
      </c>
      <c r="X5" s="132" t="str">
        <f>IFERROR(+VLOOKUP(V5,インプットシート!$C:$Z,20,0),"")</f>
        <v/>
      </c>
      <c r="Z5" s="77" t="s">
        <v>358</v>
      </c>
      <c r="AA5" s="77" t="str">
        <f>IFERROR(+VLOOKUP(Z5,インプットシート!$C:$Z,24,0),"")</f>
        <v/>
      </c>
      <c r="AB5" s="132" t="str">
        <f>IFERROR(+VLOOKUP(Z5,インプットシート!$C:$Z,20,0),"")</f>
        <v/>
      </c>
      <c r="AD5" s="77" t="s">
        <v>359</v>
      </c>
      <c r="AE5" s="77" t="str">
        <f>IFERROR(+VLOOKUP(AD5,インプットシート!$C:$Z,24,0),"")</f>
        <v/>
      </c>
      <c r="AF5" s="132" t="str">
        <f>IFERROR(+VLOOKUP(AD5,インプットシート!$C:$Z,20,0),"")</f>
        <v/>
      </c>
      <c r="AH5" s="77" t="s">
        <v>360</v>
      </c>
      <c r="AI5" s="77" t="str">
        <f>IFERROR(+VLOOKUP(AH5,インプットシート!$C:$Z,24,0),"")</f>
        <v/>
      </c>
      <c r="AJ5" s="132" t="str">
        <f>IFERROR(+VLOOKUP(AH5,インプットシート!$C:$Z,20,0),"")</f>
        <v/>
      </c>
      <c r="AL5" s="77" t="s">
        <v>361</v>
      </c>
      <c r="AM5" s="77" t="str">
        <f>IFERROR(+VLOOKUP(AL5,インプットシート!$C:$Z,24,0),"")</f>
        <v/>
      </c>
      <c r="AN5" s="132" t="str">
        <f>IFERROR(+VLOOKUP(AL5,インプットシート!$C:$Z,20,0),"")</f>
        <v/>
      </c>
      <c r="AP5" s="77" t="s">
        <v>362</v>
      </c>
      <c r="AQ5" s="77" t="str">
        <f>IFERROR(+VLOOKUP(AP5,インプットシート!$C:$Z,24,0),"")</f>
        <v/>
      </c>
      <c r="AR5" s="132" t="str">
        <f>IFERROR(+VLOOKUP(AP5,インプットシート!$C:$Z,20,0),"")</f>
        <v/>
      </c>
      <c r="AT5" s="77" t="s">
        <v>363</v>
      </c>
      <c r="AU5" s="77" t="str">
        <f>IFERROR(+VLOOKUP(AT5,インプットシート!$C:$Z,24,0),"")</f>
        <v/>
      </c>
      <c r="AV5" s="132" t="str">
        <f>IFERROR(+VLOOKUP(AT5,インプットシート!$C:$Z,20,0),"")</f>
        <v/>
      </c>
      <c r="AX5" s="77" t="s">
        <v>364</v>
      </c>
      <c r="AY5" s="77" t="str">
        <f>IFERROR(+VLOOKUP(AX5,インプットシート!$C:$Z,24,0),"")</f>
        <v/>
      </c>
      <c r="AZ5" s="132" t="str">
        <f>IFERROR(+VLOOKUP(AX5,インプットシート!$C:$Z,20,0),"")</f>
        <v/>
      </c>
      <c r="BB5" s="77" t="s">
        <v>365</v>
      </c>
      <c r="BC5" s="77" t="str">
        <f>IFERROR(+VLOOKUP(BB5,インプットシート!$C:$Z,24,0),"")</f>
        <v/>
      </c>
      <c r="BD5" s="132" t="str">
        <f>IFERROR(+VLOOKUP(BB5,インプットシート!$C:$Z,20,0),"")</f>
        <v/>
      </c>
      <c r="BF5" s="77" t="s">
        <v>366</v>
      </c>
      <c r="BG5" s="77" t="str">
        <f>IFERROR(+VLOOKUP(BF5,インプットシート!$C:$Z,24,0),"")</f>
        <v/>
      </c>
      <c r="BH5" s="132" t="str">
        <f>IFERROR(+VLOOKUP(BF5,インプットシート!$C:$Z,20,0),"")</f>
        <v/>
      </c>
      <c r="BJ5" s="77" t="s">
        <v>367</v>
      </c>
      <c r="BK5" s="77" t="str">
        <f>IFERROR(+VLOOKUP(BJ5,インプットシート!$C:$Z,24,0),"")</f>
        <v/>
      </c>
      <c r="BL5" s="132" t="str">
        <f>IFERROR(+VLOOKUP(BJ5,インプットシート!$C:$Z,20,0),"")</f>
        <v/>
      </c>
      <c r="BN5" s="77" t="s">
        <v>368</v>
      </c>
      <c r="BO5" s="77" t="str">
        <f>IFERROR(+VLOOKUP(BN5,インプットシート!$C:$Z,24,0),"")</f>
        <v/>
      </c>
      <c r="BP5" s="132" t="str">
        <f>IFERROR(+VLOOKUP(BN5,インプットシート!$C:$Z,20,0),"")</f>
        <v/>
      </c>
      <c r="BR5" s="77" t="s">
        <v>369</v>
      </c>
      <c r="BS5" s="77" t="str">
        <f>IFERROR(+VLOOKUP(BR5,インプットシート!$C:$Z,24,0),"")</f>
        <v/>
      </c>
      <c r="BT5" s="132" t="str">
        <f>IFERROR(+VLOOKUP(BR5,インプットシート!$C:$Z,20,0),"")</f>
        <v/>
      </c>
    </row>
    <row r="6" spans="2:72">
      <c r="B6" s="77" t="s">
        <v>370</v>
      </c>
      <c r="C6" s="77" t="str">
        <f>IFERROR(+VLOOKUP(B6,インプットシート!$C:$Z,24,0),"")</f>
        <v/>
      </c>
      <c r="D6" s="132" t="str">
        <f>IFERROR(+VLOOKUP(B6,インプットシート!$C:$Z,20,0),"")</f>
        <v/>
      </c>
      <c r="F6" s="77" t="s">
        <v>371</v>
      </c>
      <c r="G6" s="77" t="str">
        <f>IFERROR(+VLOOKUP(F6,インプットシート!$C:$Z,24,0),"")</f>
        <v/>
      </c>
      <c r="H6" s="132" t="str">
        <f>IFERROR(+VLOOKUP(F6,インプットシート!$C:$Z,20,0),"")</f>
        <v/>
      </c>
      <c r="J6" s="77" t="s">
        <v>372</v>
      </c>
      <c r="K6" s="77" t="str">
        <f>IFERROR(+VLOOKUP(J6,インプットシート!$C:$Z,24,0),"")</f>
        <v/>
      </c>
      <c r="L6" s="132" t="str">
        <f>IFERROR(+VLOOKUP(J6,インプットシート!$C:$Z,20,0),"")</f>
        <v/>
      </c>
      <c r="N6" s="77" t="s">
        <v>373</v>
      </c>
      <c r="O6" s="77" t="str">
        <f>IFERROR(+VLOOKUP(N6,インプットシート!$C:$Z,24,0),"")</f>
        <v/>
      </c>
      <c r="P6" s="132" t="str">
        <f>IFERROR(+VLOOKUP(N6,インプットシート!$C:$Z,20,0),"")</f>
        <v/>
      </c>
      <c r="R6" s="77" t="s">
        <v>374</v>
      </c>
      <c r="S6" s="77" t="str">
        <f>IFERROR(+VLOOKUP(R6,インプットシート!$C:$Z,24,0),"")</f>
        <v/>
      </c>
      <c r="T6" s="132" t="str">
        <f>IFERROR(+VLOOKUP(R6,インプットシート!$C:$Z,20,0),"")</f>
        <v/>
      </c>
      <c r="V6" s="77" t="s">
        <v>375</v>
      </c>
      <c r="W6" s="77" t="str">
        <f>IFERROR(+VLOOKUP(V6,インプットシート!$C:$Z,24,0),"")</f>
        <v/>
      </c>
      <c r="X6" s="132" t="str">
        <f>IFERROR(+VLOOKUP(V6,インプットシート!$C:$Z,20,0),"")</f>
        <v/>
      </c>
      <c r="Z6" s="77" t="s">
        <v>376</v>
      </c>
      <c r="AA6" s="77" t="str">
        <f>IFERROR(+VLOOKUP(Z6,インプットシート!$C:$Z,24,0),"")</f>
        <v/>
      </c>
      <c r="AB6" s="132" t="str">
        <f>IFERROR(+VLOOKUP(Z6,インプットシート!$C:$Z,20,0),"")</f>
        <v/>
      </c>
      <c r="AD6" s="77" t="s">
        <v>377</v>
      </c>
      <c r="AE6" s="77" t="str">
        <f>IFERROR(+VLOOKUP(AD6,インプットシート!$C:$Z,24,0),"")</f>
        <v/>
      </c>
      <c r="AF6" s="132" t="str">
        <f>IFERROR(+VLOOKUP(AD6,インプットシート!$C:$Z,20,0),"")</f>
        <v/>
      </c>
      <c r="AH6" s="77" t="s">
        <v>378</v>
      </c>
      <c r="AI6" s="77" t="str">
        <f>IFERROR(+VLOOKUP(AH6,インプットシート!$C:$Z,24,0),"")</f>
        <v/>
      </c>
      <c r="AJ6" s="132" t="str">
        <f>IFERROR(+VLOOKUP(AH6,インプットシート!$C:$Z,20,0),"")</f>
        <v/>
      </c>
      <c r="AL6" s="77" t="s">
        <v>379</v>
      </c>
      <c r="AM6" s="77" t="str">
        <f>IFERROR(+VLOOKUP(AL6,インプットシート!$C:$Z,24,0),"")</f>
        <v/>
      </c>
      <c r="AN6" s="132" t="str">
        <f>IFERROR(+VLOOKUP(AL6,インプットシート!$C:$Z,20,0),"")</f>
        <v/>
      </c>
      <c r="AP6" s="77" t="s">
        <v>380</v>
      </c>
      <c r="AQ6" s="77" t="str">
        <f>IFERROR(+VLOOKUP(AP6,インプットシート!$C:$Z,24,0),"")</f>
        <v/>
      </c>
      <c r="AR6" s="132" t="str">
        <f>IFERROR(+VLOOKUP(AP6,インプットシート!$C:$Z,20,0),"")</f>
        <v/>
      </c>
      <c r="AT6" s="77" t="s">
        <v>381</v>
      </c>
      <c r="AU6" s="77" t="str">
        <f>IFERROR(+VLOOKUP(AT6,インプットシート!$C:$Z,24,0),"")</f>
        <v/>
      </c>
      <c r="AV6" s="132" t="str">
        <f>IFERROR(+VLOOKUP(AT6,インプットシート!$C:$Z,20,0),"")</f>
        <v/>
      </c>
      <c r="AX6" s="77" t="s">
        <v>382</v>
      </c>
      <c r="AY6" s="77" t="str">
        <f>IFERROR(+VLOOKUP(AX6,インプットシート!$C:$Z,24,0),"")</f>
        <v/>
      </c>
      <c r="AZ6" s="132" t="str">
        <f>IFERROR(+VLOOKUP(AX6,インプットシート!$C:$Z,20,0),"")</f>
        <v/>
      </c>
      <c r="BB6" s="77" t="s">
        <v>383</v>
      </c>
      <c r="BC6" s="77" t="str">
        <f>IFERROR(+VLOOKUP(BB6,インプットシート!$C:$Z,24,0),"")</f>
        <v/>
      </c>
      <c r="BD6" s="132" t="str">
        <f>IFERROR(+VLOOKUP(BB6,インプットシート!$C:$Z,20,0),"")</f>
        <v/>
      </c>
      <c r="BF6" s="77" t="s">
        <v>384</v>
      </c>
      <c r="BG6" s="77" t="str">
        <f>IFERROR(+VLOOKUP(BF6,インプットシート!$C:$Z,24,0),"")</f>
        <v/>
      </c>
      <c r="BH6" s="132" t="str">
        <f>IFERROR(+VLOOKUP(BF6,インプットシート!$C:$Z,20,0),"")</f>
        <v/>
      </c>
      <c r="BJ6" s="77" t="s">
        <v>385</v>
      </c>
      <c r="BK6" s="77" t="str">
        <f>IFERROR(+VLOOKUP(BJ6,インプットシート!$C:$Z,24,0),"")</f>
        <v/>
      </c>
      <c r="BL6" s="132" t="str">
        <f>IFERROR(+VLOOKUP(BJ6,インプットシート!$C:$Z,20,0),"")</f>
        <v/>
      </c>
      <c r="BN6" s="77" t="s">
        <v>386</v>
      </c>
      <c r="BO6" s="77" t="str">
        <f>IFERROR(+VLOOKUP(BN6,インプットシート!$C:$Z,24,0),"")</f>
        <v/>
      </c>
      <c r="BP6" s="132" t="str">
        <f>IFERROR(+VLOOKUP(BN6,インプットシート!$C:$Z,20,0),"")</f>
        <v/>
      </c>
      <c r="BR6" s="77" t="s">
        <v>387</v>
      </c>
      <c r="BS6" s="77" t="str">
        <f>IFERROR(+VLOOKUP(BR6,インプットシート!$C:$Z,24,0),"")</f>
        <v/>
      </c>
      <c r="BT6" s="132" t="str">
        <f>IFERROR(+VLOOKUP(BR6,インプットシート!$C:$Z,20,0),"")</f>
        <v/>
      </c>
    </row>
    <row r="7" spans="2:72">
      <c r="B7" s="77" t="s">
        <v>388</v>
      </c>
      <c r="C7" s="77" t="str">
        <f>IFERROR(+VLOOKUP(B7,インプットシート!$C:$Z,24,0),"")</f>
        <v/>
      </c>
      <c r="D7" s="132" t="str">
        <f>IFERROR(+VLOOKUP(B7,インプットシート!$C:$Z,20,0),"")</f>
        <v/>
      </c>
      <c r="F7" s="77" t="s">
        <v>389</v>
      </c>
      <c r="G7" s="77" t="str">
        <f>IFERROR(+VLOOKUP(F7,インプットシート!$C:$Z,24,0),"")</f>
        <v/>
      </c>
      <c r="H7" s="132" t="str">
        <f>IFERROR(+VLOOKUP(F7,インプットシート!$C:$Z,20,0),"")</f>
        <v/>
      </c>
      <c r="J7" s="77" t="s">
        <v>390</v>
      </c>
      <c r="K7" s="77" t="str">
        <f>IFERROR(+VLOOKUP(J7,インプットシート!$C:$Z,24,0),"")</f>
        <v/>
      </c>
      <c r="L7" s="132" t="str">
        <f>IFERROR(+VLOOKUP(J7,インプットシート!$C:$Z,20,0),"")</f>
        <v/>
      </c>
      <c r="N7" s="77" t="s">
        <v>391</v>
      </c>
      <c r="O7" s="77" t="str">
        <f>IFERROR(+VLOOKUP(N7,インプットシート!$C:$Z,24,0),"")</f>
        <v/>
      </c>
      <c r="P7" s="132" t="str">
        <f>IFERROR(+VLOOKUP(N7,インプットシート!$C:$Z,20,0),"")</f>
        <v/>
      </c>
      <c r="R7" s="77" t="s">
        <v>392</v>
      </c>
      <c r="S7" s="77" t="str">
        <f>IFERROR(+VLOOKUP(R7,インプットシート!$C:$Z,24,0),"")</f>
        <v/>
      </c>
      <c r="T7" s="132" t="str">
        <f>IFERROR(+VLOOKUP(R7,インプットシート!$C:$Z,20,0),"")</f>
        <v/>
      </c>
      <c r="V7" s="77" t="s">
        <v>393</v>
      </c>
      <c r="W7" s="77" t="str">
        <f>IFERROR(+VLOOKUP(V7,インプットシート!$C:$Z,24,0),"")</f>
        <v/>
      </c>
      <c r="X7" s="132" t="str">
        <f>IFERROR(+VLOOKUP(V7,インプットシート!$C:$Z,20,0),"")</f>
        <v/>
      </c>
      <c r="Z7" s="77" t="s">
        <v>394</v>
      </c>
      <c r="AA7" s="77" t="str">
        <f>IFERROR(+VLOOKUP(Z7,インプットシート!$C:$Z,24,0),"")</f>
        <v/>
      </c>
      <c r="AB7" s="132" t="str">
        <f>IFERROR(+VLOOKUP(Z7,インプットシート!$C:$Z,20,0),"")</f>
        <v/>
      </c>
      <c r="AD7" s="77" t="s">
        <v>395</v>
      </c>
      <c r="AE7" s="77" t="str">
        <f>IFERROR(+VLOOKUP(AD7,インプットシート!$C:$Z,24,0),"")</f>
        <v/>
      </c>
      <c r="AF7" s="132" t="str">
        <f>IFERROR(+VLOOKUP(AD7,インプットシート!$C:$Z,20,0),"")</f>
        <v/>
      </c>
      <c r="AH7" s="77" t="s">
        <v>396</v>
      </c>
      <c r="AI7" s="77" t="str">
        <f>IFERROR(+VLOOKUP(AH7,インプットシート!$C:$Z,24,0),"")</f>
        <v/>
      </c>
      <c r="AJ7" s="132" t="str">
        <f>IFERROR(+VLOOKUP(AH7,インプットシート!$C:$Z,20,0),"")</f>
        <v/>
      </c>
      <c r="AL7" s="77" t="s">
        <v>397</v>
      </c>
      <c r="AM7" s="77" t="str">
        <f>IFERROR(+VLOOKUP(AL7,インプットシート!$C:$Z,24,0),"")</f>
        <v/>
      </c>
      <c r="AN7" s="132" t="str">
        <f>IFERROR(+VLOOKUP(AL7,インプットシート!$C:$Z,20,0),"")</f>
        <v/>
      </c>
      <c r="AP7" s="77" t="s">
        <v>398</v>
      </c>
      <c r="AQ7" s="77" t="str">
        <f>IFERROR(+VLOOKUP(AP7,インプットシート!$C:$Z,24,0),"")</f>
        <v/>
      </c>
      <c r="AR7" s="132" t="str">
        <f>IFERROR(+VLOOKUP(AP7,インプットシート!$C:$Z,20,0),"")</f>
        <v/>
      </c>
      <c r="AT7" s="77" t="s">
        <v>399</v>
      </c>
      <c r="AU7" s="77" t="str">
        <f>IFERROR(+VLOOKUP(AT7,インプットシート!$C:$Z,24,0),"")</f>
        <v/>
      </c>
      <c r="AV7" s="132" t="str">
        <f>IFERROR(+VLOOKUP(AT7,インプットシート!$C:$Z,20,0),"")</f>
        <v/>
      </c>
      <c r="AX7" s="77" t="s">
        <v>400</v>
      </c>
      <c r="AY7" s="77" t="str">
        <f>IFERROR(+VLOOKUP(AX7,インプットシート!$C:$Z,24,0),"")</f>
        <v/>
      </c>
      <c r="AZ7" s="132" t="str">
        <f>IFERROR(+VLOOKUP(AX7,インプットシート!$C:$Z,20,0),"")</f>
        <v/>
      </c>
      <c r="BB7" s="77" t="s">
        <v>401</v>
      </c>
      <c r="BC7" s="77" t="str">
        <f>IFERROR(+VLOOKUP(BB7,インプットシート!$C:$Z,24,0),"")</f>
        <v/>
      </c>
      <c r="BD7" s="132" t="str">
        <f>IFERROR(+VLOOKUP(BB7,インプットシート!$C:$Z,20,0),"")</f>
        <v/>
      </c>
      <c r="BF7" s="77" t="s">
        <v>402</v>
      </c>
      <c r="BG7" s="77" t="str">
        <f>IFERROR(+VLOOKUP(BF7,インプットシート!$C:$Z,24,0),"")</f>
        <v/>
      </c>
      <c r="BH7" s="132" t="str">
        <f>IFERROR(+VLOOKUP(BF7,インプットシート!$C:$Z,20,0),"")</f>
        <v/>
      </c>
      <c r="BJ7" s="77" t="s">
        <v>403</v>
      </c>
      <c r="BK7" s="77" t="str">
        <f>IFERROR(+VLOOKUP(BJ7,インプットシート!$C:$Z,24,0),"")</f>
        <v/>
      </c>
      <c r="BL7" s="132" t="str">
        <f>IFERROR(+VLOOKUP(BJ7,インプットシート!$C:$Z,20,0),"")</f>
        <v/>
      </c>
      <c r="BN7" s="77" t="s">
        <v>404</v>
      </c>
      <c r="BO7" s="77" t="str">
        <f>IFERROR(+VLOOKUP(BN7,インプットシート!$C:$Z,24,0),"")</f>
        <v/>
      </c>
      <c r="BP7" s="132" t="str">
        <f>IFERROR(+VLOOKUP(BN7,インプットシート!$C:$Z,20,0),"")</f>
        <v/>
      </c>
      <c r="BR7" s="77" t="s">
        <v>405</v>
      </c>
      <c r="BS7" s="77" t="str">
        <f>IFERROR(+VLOOKUP(BR7,インプットシート!$C:$Z,24,0),"")</f>
        <v/>
      </c>
      <c r="BT7" s="132" t="str">
        <f>IFERROR(+VLOOKUP(BR7,インプットシート!$C:$Z,20,0),"")</f>
        <v/>
      </c>
    </row>
    <row r="8" spans="2:72">
      <c r="B8" s="77" t="s">
        <v>406</v>
      </c>
      <c r="C8" s="77" t="str">
        <f>IFERROR(+VLOOKUP(B8,インプットシート!$C:$Z,24,0),"")</f>
        <v/>
      </c>
      <c r="D8" s="132" t="str">
        <f>IFERROR(+VLOOKUP(B8,インプットシート!$C:$Z,20,0),"")</f>
        <v/>
      </c>
      <c r="F8" s="77" t="s">
        <v>407</v>
      </c>
      <c r="G8" s="77" t="str">
        <f>IFERROR(+VLOOKUP(F8,インプットシート!$C:$Z,24,0),"")</f>
        <v/>
      </c>
      <c r="H8" s="132" t="str">
        <f>IFERROR(+VLOOKUP(F8,インプットシート!$C:$Z,20,0),"")</f>
        <v/>
      </c>
      <c r="J8" s="77" t="s">
        <v>408</v>
      </c>
      <c r="K8" s="77" t="str">
        <f>IFERROR(+VLOOKUP(J8,インプットシート!$C:$Z,24,0),"")</f>
        <v/>
      </c>
      <c r="L8" s="132" t="str">
        <f>IFERROR(+VLOOKUP(J8,インプットシート!$C:$Z,20,0),"")</f>
        <v/>
      </c>
      <c r="N8" s="77" t="s">
        <v>409</v>
      </c>
      <c r="O8" s="77" t="str">
        <f>IFERROR(+VLOOKUP(N8,インプットシート!$C:$Z,24,0),"")</f>
        <v/>
      </c>
      <c r="P8" s="132" t="str">
        <f>IFERROR(+VLOOKUP(N8,インプットシート!$C:$Z,20,0),"")</f>
        <v/>
      </c>
      <c r="R8" s="77" t="s">
        <v>410</v>
      </c>
      <c r="S8" s="77" t="str">
        <f>IFERROR(+VLOOKUP(R8,インプットシート!$C:$Z,24,0),"")</f>
        <v/>
      </c>
      <c r="T8" s="132" t="str">
        <f>IFERROR(+VLOOKUP(R8,インプットシート!$C:$Z,20,0),"")</f>
        <v/>
      </c>
      <c r="V8" s="77" t="s">
        <v>411</v>
      </c>
      <c r="W8" s="77" t="str">
        <f>IFERROR(+VLOOKUP(V8,インプットシート!$C:$Z,24,0),"")</f>
        <v/>
      </c>
      <c r="X8" s="132" t="str">
        <f>IFERROR(+VLOOKUP(V8,インプットシート!$C:$Z,20,0),"")</f>
        <v/>
      </c>
      <c r="Z8" s="77" t="s">
        <v>412</v>
      </c>
      <c r="AA8" s="77" t="str">
        <f>IFERROR(+VLOOKUP(Z8,インプットシート!$C:$Z,24,0),"")</f>
        <v/>
      </c>
      <c r="AB8" s="132" t="str">
        <f>IFERROR(+VLOOKUP(Z8,インプットシート!$C:$Z,20,0),"")</f>
        <v/>
      </c>
      <c r="AD8" s="77" t="s">
        <v>413</v>
      </c>
      <c r="AE8" s="77" t="str">
        <f>IFERROR(+VLOOKUP(AD8,インプットシート!$C:$Z,24,0),"")</f>
        <v/>
      </c>
      <c r="AF8" s="132" t="str">
        <f>IFERROR(+VLOOKUP(AD8,インプットシート!$C:$Z,20,0),"")</f>
        <v/>
      </c>
      <c r="AH8" s="77" t="s">
        <v>414</v>
      </c>
      <c r="AI8" s="77" t="str">
        <f>IFERROR(+VLOOKUP(AH8,インプットシート!$C:$Z,24,0),"")</f>
        <v/>
      </c>
      <c r="AJ8" s="132" t="str">
        <f>IFERROR(+VLOOKUP(AH8,インプットシート!$C:$Z,20,0),"")</f>
        <v/>
      </c>
      <c r="AL8" s="77" t="s">
        <v>415</v>
      </c>
      <c r="AM8" s="77" t="str">
        <f>IFERROR(+VLOOKUP(AL8,インプットシート!$C:$Z,24,0),"")</f>
        <v/>
      </c>
      <c r="AN8" s="132" t="str">
        <f>IFERROR(+VLOOKUP(AL8,インプットシート!$C:$Z,20,0),"")</f>
        <v/>
      </c>
      <c r="AP8" s="77" t="s">
        <v>416</v>
      </c>
      <c r="AQ8" s="77" t="str">
        <f>IFERROR(+VLOOKUP(AP8,インプットシート!$C:$Z,24,0),"")</f>
        <v/>
      </c>
      <c r="AR8" s="132" t="str">
        <f>IFERROR(+VLOOKUP(AP8,インプットシート!$C:$Z,20,0),"")</f>
        <v/>
      </c>
      <c r="AT8" s="77" t="s">
        <v>417</v>
      </c>
      <c r="AU8" s="77" t="str">
        <f>IFERROR(+VLOOKUP(AT8,インプットシート!$C:$Z,24,0),"")</f>
        <v/>
      </c>
      <c r="AV8" s="132" t="str">
        <f>IFERROR(+VLOOKUP(AT8,インプットシート!$C:$Z,20,0),"")</f>
        <v/>
      </c>
      <c r="AX8" s="77" t="s">
        <v>418</v>
      </c>
      <c r="AY8" s="77" t="str">
        <f>IFERROR(+VLOOKUP(AX8,インプットシート!$C:$Z,24,0),"")</f>
        <v/>
      </c>
      <c r="AZ8" s="132" t="str">
        <f>IFERROR(+VLOOKUP(AX8,インプットシート!$C:$Z,20,0),"")</f>
        <v/>
      </c>
      <c r="BB8" s="77" t="s">
        <v>419</v>
      </c>
      <c r="BC8" s="77" t="str">
        <f>IFERROR(+VLOOKUP(BB8,インプットシート!$C:$Z,24,0),"")</f>
        <v/>
      </c>
      <c r="BD8" s="132" t="str">
        <f>IFERROR(+VLOOKUP(BB8,インプットシート!$C:$Z,20,0),"")</f>
        <v/>
      </c>
      <c r="BF8" s="77" t="s">
        <v>420</v>
      </c>
      <c r="BG8" s="77" t="str">
        <f>IFERROR(+VLOOKUP(BF8,インプットシート!$C:$Z,24,0),"")</f>
        <v/>
      </c>
      <c r="BH8" s="132" t="str">
        <f>IFERROR(+VLOOKUP(BF8,インプットシート!$C:$Z,20,0),"")</f>
        <v/>
      </c>
      <c r="BJ8" s="77" t="s">
        <v>421</v>
      </c>
      <c r="BK8" s="77" t="str">
        <f>IFERROR(+VLOOKUP(BJ8,インプットシート!$C:$Z,24,0),"")</f>
        <v/>
      </c>
      <c r="BL8" s="132" t="str">
        <f>IFERROR(+VLOOKUP(BJ8,インプットシート!$C:$Z,20,0),"")</f>
        <v/>
      </c>
      <c r="BN8" s="77" t="s">
        <v>422</v>
      </c>
      <c r="BO8" s="77" t="str">
        <f>IFERROR(+VLOOKUP(BN8,インプットシート!$C:$Z,24,0),"")</f>
        <v/>
      </c>
      <c r="BP8" s="132" t="str">
        <f>IFERROR(+VLOOKUP(BN8,インプットシート!$C:$Z,20,0),"")</f>
        <v/>
      </c>
      <c r="BR8" s="77" t="s">
        <v>423</v>
      </c>
      <c r="BS8" s="77" t="str">
        <f>IFERROR(+VLOOKUP(BR8,インプットシート!$C:$Z,24,0),"")</f>
        <v/>
      </c>
      <c r="BT8" s="132" t="str">
        <f>IFERROR(+VLOOKUP(BR8,インプットシート!$C:$Z,20,0),"")</f>
        <v/>
      </c>
    </row>
    <row r="9" spans="2:72">
      <c r="B9" s="77" t="s">
        <v>424</v>
      </c>
      <c r="C9" s="77" t="str">
        <f>IFERROR(+VLOOKUP(B9,インプットシート!$C:$Z,24,0),"")</f>
        <v/>
      </c>
      <c r="D9" s="132" t="str">
        <f>IFERROR(+VLOOKUP(B9,インプットシート!$C:$Z,20,0),"")</f>
        <v/>
      </c>
      <c r="F9" s="77" t="s">
        <v>425</v>
      </c>
      <c r="G9" s="77" t="str">
        <f>IFERROR(+VLOOKUP(F9,インプットシート!$C:$Z,24,0),"")</f>
        <v/>
      </c>
      <c r="H9" s="132" t="str">
        <f>IFERROR(+VLOOKUP(F9,インプットシート!$C:$Z,20,0),"")</f>
        <v/>
      </c>
      <c r="J9" s="77" t="s">
        <v>426</v>
      </c>
      <c r="K9" s="77" t="str">
        <f>IFERROR(+VLOOKUP(J9,インプットシート!$C:$Z,24,0),"")</f>
        <v/>
      </c>
      <c r="L9" s="132" t="str">
        <f>IFERROR(+VLOOKUP(J9,インプットシート!$C:$Z,20,0),"")</f>
        <v/>
      </c>
      <c r="N9" s="77" t="s">
        <v>427</v>
      </c>
      <c r="O9" s="77" t="str">
        <f>IFERROR(+VLOOKUP(N9,インプットシート!$C:$Z,24,0),"")</f>
        <v/>
      </c>
      <c r="P9" s="132" t="str">
        <f>IFERROR(+VLOOKUP(N9,インプットシート!$C:$Z,20,0),"")</f>
        <v/>
      </c>
      <c r="R9" s="77" t="s">
        <v>428</v>
      </c>
      <c r="S9" s="77" t="str">
        <f>IFERROR(+VLOOKUP(R9,インプットシート!$C:$Z,24,0),"")</f>
        <v/>
      </c>
      <c r="T9" s="132" t="str">
        <f>IFERROR(+VLOOKUP(R9,インプットシート!$C:$Z,20,0),"")</f>
        <v/>
      </c>
      <c r="V9" s="77" t="s">
        <v>429</v>
      </c>
      <c r="W9" s="77" t="str">
        <f>IFERROR(+VLOOKUP(V9,インプットシート!$C:$Z,24,0),"")</f>
        <v/>
      </c>
      <c r="X9" s="132" t="str">
        <f>IFERROR(+VLOOKUP(V9,インプットシート!$C:$Z,20,0),"")</f>
        <v/>
      </c>
      <c r="Z9" s="77" t="s">
        <v>430</v>
      </c>
      <c r="AA9" s="77" t="str">
        <f>IFERROR(+VLOOKUP(Z9,インプットシート!$C:$Z,24,0),"")</f>
        <v/>
      </c>
      <c r="AB9" s="132" t="str">
        <f>IFERROR(+VLOOKUP(Z9,インプットシート!$C:$Z,20,0),"")</f>
        <v/>
      </c>
      <c r="AD9" s="77" t="s">
        <v>431</v>
      </c>
      <c r="AE9" s="77" t="str">
        <f>IFERROR(+VLOOKUP(AD9,インプットシート!$C:$Z,24,0),"")</f>
        <v/>
      </c>
      <c r="AF9" s="132" t="str">
        <f>IFERROR(+VLOOKUP(AD9,インプットシート!$C:$Z,20,0),"")</f>
        <v/>
      </c>
      <c r="AH9" s="77" t="s">
        <v>432</v>
      </c>
      <c r="AI9" s="77" t="str">
        <f>IFERROR(+VLOOKUP(AH9,インプットシート!$C:$Z,24,0),"")</f>
        <v/>
      </c>
      <c r="AJ9" s="132" t="str">
        <f>IFERROR(+VLOOKUP(AH9,インプットシート!$C:$Z,20,0),"")</f>
        <v/>
      </c>
      <c r="AL9" s="77" t="s">
        <v>433</v>
      </c>
      <c r="AM9" s="77" t="str">
        <f>IFERROR(+VLOOKUP(AL9,インプットシート!$C:$Z,24,0),"")</f>
        <v/>
      </c>
      <c r="AN9" s="132" t="str">
        <f>IFERROR(+VLOOKUP(AL9,インプットシート!$C:$Z,20,0),"")</f>
        <v/>
      </c>
      <c r="AP9" s="77" t="s">
        <v>434</v>
      </c>
      <c r="AQ9" s="77" t="str">
        <f>IFERROR(+VLOOKUP(AP9,インプットシート!$C:$Z,24,0),"")</f>
        <v/>
      </c>
      <c r="AR9" s="132" t="str">
        <f>IFERROR(+VLOOKUP(AP9,インプットシート!$C:$Z,20,0),"")</f>
        <v/>
      </c>
      <c r="AT9" s="77" t="s">
        <v>435</v>
      </c>
      <c r="AU9" s="77" t="str">
        <f>IFERROR(+VLOOKUP(AT9,インプットシート!$C:$Z,24,0),"")</f>
        <v/>
      </c>
      <c r="AV9" s="132" t="str">
        <f>IFERROR(+VLOOKUP(AT9,インプットシート!$C:$Z,20,0),"")</f>
        <v/>
      </c>
      <c r="AX9" s="77" t="s">
        <v>436</v>
      </c>
      <c r="AY9" s="77" t="str">
        <f>IFERROR(+VLOOKUP(AX9,インプットシート!$C:$Z,24,0),"")</f>
        <v/>
      </c>
      <c r="AZ9" s="132" t="str">
        <f>IFERROR(+VLOOKUP(AX9,インプットシート!$C:$Z,20,0),"")</f>
        <v/>
      </c>
      <c r="BB9" s="77" t="s">
        <v>437</v>
      </c>
      <c r="BC9" s="77" t="str">
        <f>IFERROR(+VLOOKUP(BB9,インプットシート!$C:$Z,24,0),"")</f>
        <v/>
      </c>
      <c r="BD9" s="132" t="str">
        <f>IFERROR(+VLOOKUP(BB9,インプットシート!$C:$Z,20,0),"")</f>
        <v/>
      </c>
      <c r="BF9" s="77" t="s">
        <v>438</v>
      </c>
      <c r="BG9" s="77" t="str">
        <f>IFERROR(+VLOOKUP(BF9,インプットシート!$C:$Z,24,0),"")</f>
        <v/>
      </c>
      <c r="BH9" s="132" t="str">
        <f>IFERROR(+VLOOKUP(BF9,インプットシート!$C:$Z,20,0),"")</f>
        <v/>
      </c>
      <c r="BJ9" s="77" t="s">
        <v>439</v>
      </c>
      <c r="BK9" s="77" t="str">
        <f>IFERROR(+VLOOKUP(BJ9,インプットシート!$C:$Z,24,0),"")</f>
        <v/>
      </c>
      <c r="BL9" s="132" t="str">
        <f>IFERROR(+VLOOKUP(BJ9,インプットシート!$C:$Z,20,0),"")</f>
        <v/>
      </c>
      <c r="BN9" s="77" t="s">
        <v>440</v>
      </c>
      <c r="BO9" s="77" t="str">
        <f>IFERROR(+VLOOKUP(BN9,インプットシート!$C:$Z,24,0),"")</f>
        <v/>
      </c>
      <c r="BP9" s="132" t="str">
        <f>IFERROR(+VLOOKUP(BN9,インプットシート!$C:$Z,20,0),"")</f>
        <v/>
      </c>
      <c r="BR9" s="77" t="s">
        <v>441</v>
      </c>
      <c r="BS9" s="77" t="str">
        <f>IFERROR(+VLOOKUP(BR9,インプットシート!$C:$Z,24,0),"")</f>
        <v/>
      </c>
      <c r="BT9" s="132" t="str">
        <f>IFERROR(+VLOOKUP(BR9,インプットシート!$C:$Z,20,0),"")</f>
        <v/>
      </c>
    </row>
    <row r="10" spans="2:72">
      <c r="B10" s="77" t="s">
        <v>442</v>
      </c>
      <c r="C10" s="77" t="str">
        <f>IFERROR(+VLOOKUP(B10,インプットシート!$C:$Z,24,0),"")</f>
        <v/>
      </c>
      <c r="D10" s="132" t="str">
        <f>IFERROR(+VLOOKUP(B10,インプットシート!$C:$Z,20,0),"")</f>
        <v/>
      </c>
      <c r="F10" s="77" t="s">
        <v>443</v>
      </c>
      <c r="G10" s="77" t="str">
        <f>IFERROR(+VLOOKUP(F10,インプットシート!$C:$Z,24,0),"")</f>
        <v/>
      </c>
      <c r="H10" s="132" t="str">
        <f>IFERROR(+VLOOKUP(F10,インプットシート!$C:$Z,20,0),"")</f>
        <v/>
      </c>
      <c r="J10" s="77" t="s">
        <v>444</v>
      </c>
      <c r="K10" s="77" t="str">
        <f>IFERROR(+VLOOKUP(J10,インプットシート!$C:$Z,24,0),"")</f>
        <v/>
      </c>
      <c r="L10" s="132" t="str">
        <f>IFERROR(+VLOOKUP(J10,インプットシート!$C:$Z,20,0),"")</f>
        <v/>
      </c>
      <c r="N10" s="77" t="s">
        <v>445</v>
      </c>
      <c r="O10" s="77" t="str">
        <f>IFERROR(+VLOOKUP(N10,インプットシート!$C:$Z,24,0),"")</f>
        <v/>
      </c>
      <c r="P10" s="132" t="str">
        <f>IFERROR(+VLOOKUP(N10,インプットシート!$C:$Z,20,0),"")</f>
        <v/>
      </c>
      <c r="R10" s="77" t="s">
        <v>446</v>
      </c>
      <c r="S10" s="77" t="str">
        <f>IFERROR(+VLOOKUP(R10,インプットシート!$C:$Z,24,0),"")</f>
        <v/>
      </c>
      <c r="T10" s="132" t="str">
        <f>IFERROR(+VLOOKUP(R10,インプットシート!$C:$Z,20,0),"")</f>
        <v/>
      </c>
      <c r="V10" s="77" t="s">
        <v>447</v>
      </c>
      <c r="W10" s="77" t="str">
        <f>IFERROR(+VLOOKUP(V10,インプットシート!$C:$Z,24,0),"")</f>
        <v/>
      </c>
      <c r="X10" s="132" t="str">
        <f>IFERROR(+VLOOKUP(V10,インプットシート!$C:$Z,20,0),"")</f>
        <v/>
      </c>
      <c r="Z10" s="77" t="s">
        <v>448</v>
      </c>
      <c r="AA10" s="77" t="str">
        <f>IFERROR(+VLOOKUP(Z10,インプットシート!$C:$Z,24,0),"")</f>
        <v/>
      </c>
      <c r="AB10" s="132" t="str">
        <f>IFERROR(+VLOOKUP(Z10,インプットシート!$C:$Z,20,0),"")</f>
        <v/>
      </c>
      <c r="AD10" s="77" t="s">
        <v>449</v>
      </c>
      <c r="AE10" s="77" t="str">
        <f>IFERROR(+VLOOKUP(AD10,インプットシート!$C:$Z,24,0),"")</f>
        <v/>
      </c>
      <c r="AF10" s="132" t="str">
        <f>IFERROR(+VLOOKUP(AD10,インプットシート!$C:$Z,20,0),"")</f>
        <v/>
      </c>
      <c r="AH10" s="77" t="s">
        <v>450</v>
      </c>
      <c r="AI10" s="77" t="str">
        <f>IFERROR(+VLOOKUP(AH10,インプットシート!$C:$Z,24,0),"")</f>
        <v/>
      </c>
      <c r="AJ10" s="132" t="str">
        <f>IFERROR(+VLOOKUP(AH10,インプットシート!$C:$Z,20,0),"")</f>
        <v/>
      </c>
      <c r="AL10" s="77" t="s">
        <v>451</v>
      </c>
      <c r="AM10" s="77" t="str">
        <f>IFERROR(+VLOOKUP(AL10,インプットシート!$C:$Z,24,0),"")</f>
        <v/>
      </c>
      <c r="AN10" s="132" t="str">
        <f>IFERROR(+VLOOKUP(AL10,インプットシート!$C:$Z,20,0),"")</f>
        <v/>
      </c>
      <c r="AP10" s="77" t="s">
        <v>452</v>
      </c>
      <c r="AQ10" s="77" t="str">
        <f>IFERROR(+VLOOKUP(AP10,インプットシート!$C:$Z,24,0),"")</f>
        <v/>
      </c>
      <c r="AR10" s="132" t="str">
        <f>IFERROR(+VLOOKUP(AP10,インプットシート!$C:$Z,20,0),"")</f>
        <v/>
      </c>
      <c r="AT10" s="77" t="s">
        <v>453</v>
      </c>
      <c r="AU10" s="77" t="str">
        <f>IFERROR(+VLOOKUP(AT10,インプットシート!$C:$Z,24,0),"")</f>
        <v/>
      </c>
      <c r="AV10" s="132" t="str">
        <f>IFERROR(+VLOOKUP(AT10,インプットシート!$C:$Z,20,0),"")</f>
        <v/>
      </c>
      <c r="AX10" s="77" t="s">
        <v>454</v>
      </c>
      <c r="AY10" s="77" t="str">
        <f>IFERROR(+VLOOKUP(AX10,インプットシート!$C:$Z,24,0),"")</f>
        <v/>
      </c>
      <c r="AZ10" s="132" t="str">
        <f>IFERROR(+VLOOKUP(AX10,インプットシート!$C:$Z,20,0),"")</f>
        <v/>
      </c>
      <c r="BB10" s="77" t="s">
        <v>455</v>
      </c>
      <c r="BC10" s="77" t="str">
        <f>IFERROR(+VLOOKUP(BB10,インプットシート!$C:$Z,24,0),"")</f>
        <v/>
      </c>
      <c r="BD10" s="132" t="str">
        <f>IFERROR(+VLOOKUP(BB10,インプットシート!$C:$Z,20,0),"")</f>
        <v/>
      </c>
      <c r="BF10" s="77" t="s">
        <v>456</v>
      </c>
      <c r="BG10" s="77" t="str">
        <f>IFERROR(+VLOOKUP(BF10,インプットシート!$C:$Z,24,0),"")</f>
        <v/>
      </c>
      <c r="BH10" s="132" t="str">
        <f>IFERROR(+VLOOKUP(BF10,インプットシート!$C:$Z,20,0),"")</f>
        <v/>
      </c>
      <c r="BJ10" s="77" t="s">
        <v>457</v>
      </c>
      <c r="BK10" s="77" t="str">
        <f>IFERROR(+VLOOKUP(BJ10,インプットシート!$C:$Z,24,0),"")</f>
        <v/>
      </c>
      <c r="BL10" s="132" t="str">
        <f>IFERROR(+VLOOKUP(BJ10,インプットシート!$C:$Z,20,0),"")</f>
        <v/>
      </c>
      <c r="BN10" s="77" t="s">
        <v>458</v>
      </c>
      <c r="BO10" s="77" t="str">
        <f>IFERROR(+VLOOKUP(BN10,インプットシート!$C:$Z,24,0),"")</f>
        <v/>
      </c>
      <c r="BP10" s="132" t="str">
        <f>IFERROR(+VLOOKUP(BN10,インプットシート!$C:$Z,20,0),"")</f>
        <v/>
      </c>
      <c r="BR10" s="77" t="s">
        <v>459</v>
      </c>
      <c r="BS10" s="77" t="str">
        <f>IFERROR(+VLOOKUP(BR10,インプットシート!$C:$Z,24,0),"")</f>
        <v/>
      </c>
      <c r="BT10" s="132" t="str">
        <f>IFERROR(+VLOOKUP(BR10,インプットシート!$C:$Z,20,0),"")</f>
        <v/>
      </c>
    </row>
    <row r="11" spans="2:72">
      <c r="B11" s="77" t="s">
        <v>460</v>
      </c>
      <c r="C11" s="77" t="str">
        <f>IFERROR(+VLOOKUP(B11,インプットシート!$C:$Z,24,0),"")</f>
        <v/>
      </c>
      <c r="D11" s="132" t="str">
        <f>IFERROR(+VLOOKUP(B11,インプットシート!$C:$Z,20,0),"")</f>
        <v/>
      </c>
      <c r="F11" s="77" t="s">
        <v>461</v>
      </c>
      <c r="G11" s="77" t="str">
        <f>IFERROR(+VLOOKUP(F11,インプットシート!$C:$Z,24,0),"")</f>
        <v/>
      </c>
      <c r="H11" s="132" t="str">
        <f>IFERROR(+VLOOKUP(F11,インプットシート!$C:$Z,20,0),"")</f>
        <v/>
      </c>
      <c r="J11" s="77" t="s">
        <v>462</v>
      </c>
      <c r="K11" s="77" t="str">
        <f>IFERROR(+VLOOKUP(J11,インプットシート!$C:$Z,24,0),"")</f>
        <v/>
      </c>
      <c r="L11" s="132" t="str">
        <f>IFERROR(+VLOOKUP(J11,インプットシート!$C:$Z,20,0),"")</f>
        <v/>
      </c>
      <c r="N11" s="77" t="s">
        <v>463</v>
      </c>
      <c r="O11" s="77" t="str">
        <f>IFERROR(+VLOOKUP(N11,インプットシート!$C:$Z,24,0),"")</f>
        <v/>
      </c>
      <c r="P11" s="132" t="str">
        <f>IFERROR(+VLOOKUP(N11,インプットシート!$C:$Z,20,0),"")</f>
        <v/>
      </c>
      <c r="R11" s="77" t="s">
        <v>464</v>
      </c>
      <c r="S11" s="77" t="str">
        <f>IFERROR(+VLOOKUP(R11,インプットシート!$C:$Z,24,0),"")</f>
        <v/>
      </c>
      <c r="T11" s="132" t="str">
        <f>IFERROR(+VLOOKUP(R11,インプットシート!$C:$Z,20,0),"")</f>
        <v/>
      </c>
      <c r="V11" s="77" t="s">
        <v>465</v>
      </c>
      <c r="W11" s="77" t="str">
        <f>IFERROR(+VLOOKUP(V11,インプットシート!$C:$Z,24,0),"")</f>
        <v/>
      </c>
      <c r="X11" s="132" t="str">
        <f>IFERROR(+VLOOKUP(V11,インプットシート!$C:$Z,20,0),"")</f>
        <v/>
      </c>
      <c r="Z11" s="77" t="s">
        <v>466</v>
      </c>
      <c r="AA11" s="77" t="str">
        <f>IFERROR(+VLOOKUP(Z11,インプットシート!$C:$Z,24,0),"")</f>
        <v/>
      </c>
      <c r="AB11" s="132" t="str">
        <f>IFERROR(+VLOOKUP(Z11,インプットシート!$C:$Z,20,0),"")</f>
        <v/>
      </c>
      <c r="AD11" s="77" t="s">
        <v>467</v>
      </c>
      <c r="AE11" s="77" t="str">
        <f>IFERROR(+VLOOKUP(AD11,インプットシート!$C:$Z,24,0),"")</f>
        <v/>
      </c>
      <c r="AF11" s="132" t="str">
        <f>IFERROR(+VLOOKUP(AD11,インプットシート!$C:$Z,20,0),"")</f>
        <v/>
      </c>
      <c r="AH11" s="77" t="s">
        <v>468</v>
      </c>
      <c r="AI11" s="77" t="str">
        <f>IFERROR(+VLOOKUP(AH11,インプットシート!$C:$Z,24,0),"")</f>
        <v/>
      </c>
      <c r="AJ11" s="132" t="str">
        <f>IFERROR(+VLOOKUP(AH11,インプットシート!$C:$Z,20,0),"")</f>
        <v/>
      </c>
      <c r="AL11" s="77" t="s">
        <v>469</v>
      </c>
      <c r="AM11" s="77" t="str">
        <f>IFERROR(+VLOOKUP(AL11,インプットシート!$C:$Z,24,0),"")</f>
        <v/>
      </c>
      <c r="AN11" s="132" t="str">
        <f>IFERROR(+VLOOKUP(AL11,インプットシート!$C:$Z,20,0),"")</f>
        <v/>
      </c>
      <c r="AP11" s="77" t="s">
        <v>470</v>
      </c>
      <c r="AQ11" s="77" t="str">
        <f>IFERROR(+VLOOKUP(AP11,インプットシート!$C:$Z,24,0),"")</f>
        <v/>
      </c>
      <c r="AR11" s="132" t="str">
        <f>IFERROR(+VLOOKUP(AP11,インプットシート!$C:$Z,20,0),"")</f>
        <v/>
      </c>
      <c r="AT11" s="77" t="s">
        <v>471</v>
      </c>
      <c r="AU11" s="77" t="str">
        <f>IFERROR(+VLOOKUP(AT11,インプットシート!$C:$Z,24,0),"")</f>
        <v/>
      </c>
      <c r="AV11" s="132" t="str">
        <f>IFERROR(+VLOOKUP(AT11,インプットシート!$C:$Z,20,0),"")</f>
        <v/>
      </c>
      <c r="AX11" s="77" t="s">
        <v>472</v>
      </c>
      <c r="AY11" s="77" t="str">
        <f>IFERROR(+VLOOKUP(AX11,インプットシート!$C:$Z,24,0),"")</f>
        <v/>
      </c>
      <c r="AZ11" s="132" t="str">
        <f>IFERROR(+VLOOKUP(AX11,インプットシート!$C:$Z,20,0),"")</f>
        <v/>
      </c>
      <c r="BB11" s="77" t="s">
        <v>473</v>
      </c>
      <c r="BC11" s="77" t="str">
        <f>IFERROR(+VLOOKUP(BB11,インプットシート!$C:$Z,24,0),"")</f>
        <v/>
      </c>
      <c r="BD11" s="132" t="str">
        <f>IFERROR(+VLOOKUP(BB11,インプットシート!$C:$Z,20,0),"")</f>
        <v/>
      </c>
      <c r="BF11" s="77" t="s">
        <v>474</v>
      </c>
      <c r="BG11" s="77" t="str">
        <f>IFERROR(+VLOOKUP(BF11,インプットシート!$C:$Z,24,0),"")</f>
        <v/>
      </c>
      <c r="BH11" s="132" t="str">
        <f>IFERROR(+VLOOKUP(BF11,インプットシート!$C:$Z,20,0),"")</f>
        <v/>
      </c>
      <c r="BJ11" s="77" t="s">
        <v>475</v>
      </c>
      <c r="BK11" s="77" t="str">
        <f>IFERROR(+VLOOKUP(BJ11,インプットシート!$C:$Z,24,0),"")</f>
        <v/>
      </c>
      <c r="BL11" s="132" t="str">
        <f>IFERROR(+VLOOKUP(BJ11,インプットシート!$C:$Z,20,0),"")</f>
        <v/>
      </c>
      <c r="BN11" s="77" t="s">
        <v>476</v>
      </c>
      <c r="BO11" s="77" t="str">
        <f>IFERROR(+VLOOKUP(BN11,インプットシート!$C:$Z,24,0),"")</f>
        <v/>
      </c>
      <c r="BP11" s="132" t="str">
        <f>IFERROR(+VLOOKUP(BN11,インプットシート!$C:$Z,20,0),"")</f>
        <v/>
      </c>
      <c r="BR11" s="77" t="s">
        <v>477</v>
      </c>
      <c r="BS11" s="77" t="str">
        <f>IFERROR(+VLOOKUP(BR11,インプットシート!$C:$Z,24,0),"")</f>
        <v/>
      </c>
      <c r="BT11" s="132" t="str">
        <f>IFERROR(+VLOOKUP(BR11,インプットシート!$C:$Z,20,0),"")</f>
        <v/>
      </c>
    </row>
    <row r="12" spans="2:72">
      <c r="B12" s="77" t="s">
        <v>478</v>
      </c>
      <c r="C12" s="77" t="str">
        <f>IFERROR(+VLOOKUP(B12,インプットシート!$C:$Z,24,0),"")</f>
        <v/>
      </c>
      <c r="D12" s="132" t="str">
        <f>IFERROR(+VLOOKUP(B12,インプットシート!$C:$Z,20,0),"")</f>
        <v/>
      </c>
      <c r="F12" s="77" t="s">
        <v>479</v>
      </c>
      <c r="G12" s="77" t="str">
        <f>IFERROR(+VLOOKUP(F12,インプットシート!$C:$Z,24,0),"")</f>
        <v/>
      </c>
      <c r="H12" s="132" t="str">
        <f>IFERROR(+VLOOKUP(F12,インプットシート!$C:$Z,20,0),"")</f>
        <v/>
      </c>
      <c r="J12" s="77" t="s">
        <v>480</v>
      </c>
      <c r="K12" s="77" t="str">
        <f>IFERROR(+VLOOKUP(J12,インプットシート!$C:$Z,24,0),"")</f>
        <v/>
      </c>
      <c r="L12" s="132" t="str">
        <f>IFERROR(+VLOOKUP(J12,インプットシート!$C:$Z,20,0),"")</f>
        <v/>
      </c>
      <c r="N12" s="77" t="s">
        <v>481</v>
      </c>
      <c r="O12" s="77" t="str">
        <f>IFERROR(+VLOOKUP(N12,インプットシート!$C:$Z,24,0),"")</f>
        <v/>
      </c>
      <c r="P12" s="132" t="str">
        <f>IFERROR(+VLOOKUP(N12,インプットシート!$C:$Z,20,0),"")</f>
        <v/>
      </c>
      <c r="R12" s="77" t="s">
        <v>482</v>
      </c>
      <c r="S12" s="77" t="str">
        <f>IFERROR(+VLOOKUP(R12,インプットシート!$C:$Z,24,0),"")</f>
        <v/>
      </c>
      <c r="T12" s="132" t="str">
        <f>IFERROR(+VLOOKUP(R12,インプットシート!$C:$Z,20,0),"")</f>
        <v/>
      </c>
      <c r="V12" s="77" t="s">
        <v>483</v>
      </c>
      <c r="W12" s="77" t="str">
        <f>IFERROR(+VLOOKUP(V12,インプットシート!$C:$Z,24,0),"")</f>
        <v/>
      </c>
      <c r="X12" s="132" t="str">
        <f>IFERROR(+VLOOKUP(V12,インプットシート!$C:$Z,20,0),"")</f>
        <v/>
      </c>
      <c r="Z12" s="77" t="s">
        <v>484</v>
      </c>
      <c r="AA12" s="77" t="str">
        <f>IFERROR(+VLOOKUP(Z12,インプットシート!$C:$Z,24,0),"")</f>
        <v/>
      </c>
      <c r="AB12" s="132" t="str">
        <f>IFERROR(+VLOOKUP(Z12,インプットシート!$C:$Z,20,0),"")</f>
        <v/>
      </c>
      <c r="AD12" s="77" t="s">
        <v>485</v>
      </c>
      <c r="AE12" s="77" t="str">
        <f>IFERROR(+VLOOKUP(AD12,インプットシート!$C:$Z,24,0),"")</f>
        <v/>
      </c>
      <c r="AF12" s="132" t="str">
        <f>IFERROR(+VLOOKUP(AD12,インプットシート!$C:$Z,20,0),"")</f>
        <v/>
      </c>
      <c r="AH12" s="77" t="s">
        <v>486</v>
      </c>
      <c r="AI12" s="77" t="str">
        <f>IFERROR(+VLOOKUP(AH12,インプットシート!$C:$Z,24,0),"")</f>
        <v/>
      </c>
      <c r="AJ12" s="132" t="str">
        <f>IFERROR(+VLOOKUP(AH12,インプットシート!$C:$Z,20,0),"")</f>
        <v/>
      </c>
      <c r="AL12" s="77" t="s">
        <v>487</v>
      </c>
      <c r="AM12" s="77" t="str">
        <f>IFERROR(+VLOOKUP(AL12,インプットシート!$C:$Z,24,0),"")</f>
        <v/>
      </c>
      <c r="AN12" s="132" t="str">
        <f>IFERROR(+VLOOKUP(AL12,インプットシート!$C:$Z,20,0),"")</f>
        <v/>
      </c>
      <c r="AP12" s="77" t="s">
        <v>488</v>
      </c>
      <c r="AQ12" s="77" t="str">
        <f>IFERROR(+VLOOKUP(AP12,インプットシート!$C:$Z,24,0),"")</f>
        <v/>
      </c>
      <c r="AR12" s="132" t="str">
        <f>IFERROR(+VLOOKUP(AP12,インプットシート!$C:$Z,20,0),"")</f>
        <v/>
      </c>
      <c r="AT12" s="77" t="s">
        <v>489</v>
      </c>
      <c r="AU12" s="77" t="str">
        <f>IFERROR(+VLOOKUP(AT12,インプットシート!$C:$Z,24,0),"")</f>
        <v/>
      </c>
      <c r="AV12" s="132" t="str">
        <f>IFERROR(+VLOOKUP(AT12,インプットシート!$C:$Z,20,0),"")</f>
        <v/>
      </c>
      <c r="AX12" s="77" t="s">
        <v>490</v>
      </c>
      <c r="AY12" s="77" t="str">
        <f>IFERROR(+VLOOKUP(AX12,インプットシート!$C:$Z,24,0),"")</f>
        <v/>
      </c>
      <c r="AZ12" s="132" t="str">
        <f>IFERROR(+VLOOKUP(AX12,インプットシート!$C:$Z,20,0),"")</f>
        <v/>
      </c>
      <c r="BB12" s="77" t="s">
        <v>491</v>
      </c>
      <c r="BC12" s="77" t="str">
        <f>IFERROR(+VLOOKUP(BB12,インプットシート!$C:$Z,24,0),"")</f>
        <v/>
      </c>
      <c r="BD12" s="132" t="str">
        <f>IFERROR(+VLOOKUP(BB12,インプットシート!$C:$Z,20,0),"")</f>
        <v/>
      </c>
      <c r="BF12" s="77" t="s">
        <v>492</v>
      </c>
      <c r="BG12" s="77" t="str">
        <f>IFERROR(+VLOOKUP(BF12,インプットシート!$C:$Z,24,0),"")</f>
        <v/>
      </c>
      <c r="BH12" s="132" t="str">
        <f>IFERROR(+VLOOKUP(BF12,インプットシート!$C:$Z,20,0),"")</f>
        <v/>
      </c>
      <c r="BJ12" s="77" t="s">
        <v>493</v>
      </c>
      <c r="BK12" s="77" t="str">
        <f>IFERROR(+VLOOKUP(BJ12,インプットシート!$C:$Z,24,0),"")</f>
        <v/>
      </c>
      <c r="BL12" s="132" t="str">
        <f>IFERROR(+VLOOKUP(BJ12,インプットシート!$C:$Z,20,0),"")</f>
        <v/>
      </c>
      <c r="BN12" s="77"/>
      <c r="BO12" s="77"/>
      <c r="BP12" s="132"/>
      <c r="BR12" s="77" t="s">
        <v>494</v>
      </c>
      <c r="BS12" s="77" t="str">
        <f>IFERROR(+VLOOKUP(BR12,インプットシート!$C:$Z,24,0),"")</f>
        <v/>
      </c>
      <c r="BT12" s="132" t="str">
        <f>IFERROR(+VLOOKUP(BR12,インプットシート!$C:$Z,20,0),"")</f>
        <v/>
      </c>
    </row>
    <row r="13" spans="2:72">
      <c r="B13" s="77" t="s">
        <v>495</v>
      </c>
      <c r="C13" s="77" t="str">
        <f>IFERROR(+VLOOKUP(B13,インプットシート!$C:$Z,24,0),"")</f>
        <v/>
      </c>
      <c r="D13" s="132" t="str">
        <f>IFERROR(+VLOOKUP(B13,インプットシート!$C:$Z,20,0),"")</f>
        <v/>
      </c>
      <c r="F13" s="77" t="s">
        <v>496</v>
      </c>
      <c r="G13" s="77" t="str">
        <f>IFERROR(+VLOOKUP(F13,インプットシート!$C:$Z,24,0),"")</f>
        <v/>
      </c>
      <c r="H13" s="132" t="str">
        <f>IFERROR(+VLOOKUP(F13,インプットシート!$C:$Z,20,0),"")</f>
        <v/>
      </c>
      <c r="J13" s="77" t="s">
        <v>497</v>
      </c>
      <c r="K13" s="77" t="str">
        <f>IFERROR(+VLOOKUP(J13,インプットシート!$C:$Z,24,0),"")</f>
        <v/>
      </c>
      <c r="L13" s="132" t="str">
        <f>IFERROR(+VLOOKUP(J13,インプットシート!$C:$Z,20,0),"")</f>
        <v/>
      </c>
      <c r="N13" s="77" t="s">
        <v>498</v>
      </c>
      <c r="O13" s="77" t="str">
        <f>IFERROR(+VLOOKUP(N13,インプットシート!$C:$Z,24,0),"")</f>
        <v/>
      </c>
      <c r="P13" s="132" t="str">
        <f>IFERROR(+VLOOKUP(N13,インプットシート!$C:$Z,20,0),"")</f>
        <v/>
      </c>
      <c r="R13" s="77" t="s">
        <v>499</v>
      </c>
      <c r="S13" s="77" t="str">
        <f>IFERROR(+VLOOKUP(R13,インプットシート!$C:$Z,24,0),"")</f>
        <v/>
      </c>
      <c r="T13" s="132" t="str">
        <f>IFERROR(+VLOOKUP(R13,インプットシート!$C:$Z,20,0),"")</f>
        <v/>
      </c>
      <c r="V13" s="77" t="s">
        <v>500</v>
      </c>
      <c r="W13" s="77" t="str">
        <f>IFERROR(+VLOOKUP(V13,インプットシート!$C:$Z,24,0),"")</f>
        <v/>
      </c>
      <c r="X13" s="132" t="str">
        <f>IFERROR(+VLOOKUP(V13,インプットシート!$C:$Z,20,0),"")</f>
        <v/>
      </c>
      <c r="Z13" s="77" t="s">
        <v>501</v>
      </c>
      <c r="AA13" s="77" t="str">
        <f>IFERROR(+VLOOKUP(Z13,インプットシート!$C:$Z,24,0),"")</f>
        <v/>
      </c>
      <c r="AB13" s="132" t="str">
        <f>IFERROR(+VLOOKUP(Z13,インプットシート!$C:$Z,20,0),"")</f>
        <v/>
      </c>
      <c r="AD13" s="77" t="s">
        <v>502</v>
      </c>
      <c r="AE13" s="77" t="str">
        <f>IFERROR(+VLOOKUP(AD13,インプットシート!$C:$Z,24,0),"")</f>
        <v/>
      </c>
      <c r="AF13" s="132" t="str">
        <f>IFERROR(+VLOOKUP(AD13,インプットシート!$C:$Z,20,0),"")</f>
        <v/>
      </c>
      <c r="AH13" s="77" t="s">
        <v>503</v>
      </c>
      <c r="AI13" s="77" t="str">
        <f>IFERROR(+VLOOKUP(AH13,インプットシート!$C:$Z,24,0),"")</f>
        <v/>
      </c>
      <c r="AJ13" s="132" t="str">
        <f>IFERROR(+VLOOKUP(AH13,インプットシート!$C:$Z,20,0),"")</f>
        <v/>
      </c>
      <c r="AL13" s="77" t="s">
        <v>504</v>
      </c>
      <c r="AM13" s="77" t="str">
        <f>IFERROR(+VLOOKUP(AL13,インプットシート!$C:$Z,24,0),"")</f>
        <v/>
      </c>
      <c r="AN13" s="132" t="str">
        <f>IFERROR(+VLOOKUP(AL13,インプットシート!$C:$Z,20,0),"")</f>
        <v/>
      </c>
      <c r="AP13" s="77" t="s">
        <v>505</v>
      </c>
      <c r="AQ13" s="77" t="str">
        <f>IFERROR(+VLOOKUP(AP13,インプットシート!$C:$Z,24,0),"")</f>
        <v/>
      </c>
      <c r="AR13" s="132" t="str">
        <f>IFERROR(+VLOOKUP(AP13,インプットシート!$C:$Z,20,0),"")</f>
        <v/>
      </c>
      <c r="AT13" s="77" t="s">
        <v>506</v>
      </c>
      <c r="AU13" s="77" t="str">
        <f>IFERROR(+VLOOKUP(AT13,インプットシート!$C:$Z,24,0),"")</f>
        <v/>
      </c>
      <c r="AV13" s="132" t="str">
        <f>IFERROR(+VLOOKUP(AT13,インプットシート!$C:$Z,20,0),"")</f>
        <v/>
      </c>
      <c r="AX13" s="77" t="s">
        <v>507</v>
      </c>
      <c r="AY13" s="77" t="str">
        <f>IFERROR(+VLOOKUP(AX13,インプットシート!$C:$Z,24,0),"")</f>
        <v/>
      </c>
      <c r="AZ13" s="132" t="str">
        <f>IFERROR(+VLOOKUP(AX13,インプットシート!$C:$Z,20,0),"")</f>
        <v/>
      </c>
      <c r="BB13" s="77" t="s">
        <v>508</v>
      </c>
      <c r="BC13" s="77" t="str">
        <f>IFERROR(+VLOOKUP(BB13,インプットシート!$C:$Z,24,0),"")</f>
        <v/>
      </c>
      <c r="BD13" s="132" t="str">
        <f>IFERROR(+VLOOKUP(BB13,インプットシート!$C:$Z,20,0),"")</f>
        <v/>
      </c>
      <c r="BF13" s="77" t="s">
        <v>509</v>
      </c>
      <c r="BG13" s="77" t="str">
        <f>IFERROR(+VLOOKUP(BF13,インプットシート!$C:$Z,24,0),"")</f>
        <v/>
      </c>
      <c r="BH13" s="132" t="str">
        <f>IFERROR(+VLOOKUP(BF13,インプットシート!$C:$Z,20,0),"")</f>
        <v/>
      </c>
      <c r="BJ13" s="77" t="s">
        <v>510</v>
      </c>
      <c r="BK13" s="77" t="str">
        <f>IFERROR(+VLOOKUP(BJ13,インプットシート!$C:$Z,24,0),"")</f>
        <v/>
      </c>
      <c r="BL13" s="132" t="str">
        <f>IFERROR(+VLOOKUP(BJ13,インプットシート!$C:$Z,20,0),"")</f>
        <v/>
      </c>
      <c r="BN13" s="77"/>
      <c r="BO13" s="77"/>
      <c r="BP13" s="132"/>
      <c r="BR13" s="77" t="s">
        <v>511</v>
      </c>
      <c r="BS13" s="77" t="str">
        <f>IFERROR(+VLOOKUP(BR13,インプットシート!$C:$Z,24,0),"")</f>
        <v/>
      </c>
      <c r="BT13" s="132" t="str">
        <f>IFERROR(+VLOOKUP(BR13,インプットシート!$C:$Z,20,0),"")</f>
        <v/>
      </c>
    </row>
    <row r="14" spans="2:72">
      <c r="B14" s="77" t="s">
        <v>512</v>
      </c>
      <c r="C14" s="77" t="str">
        <f>IFERROR(+VLOOKUP(B14,インプットシート!$C:$Z,24,0),"")</f>
        <v/>
      </c>
      <c r="D14" s="132" t="str">
        <f>IFERROR(+VLOOKUP(B14,インプットシート!$C:$Z,20,0),"")</f>
        <v/>
      </c>
      <c r="F14" s="77" t="s">
        <v>513</v>
      </c>
      <c r="G14" s="77" t="str">
        <f>IFERROR(+VLOOKUP(F14,インプットシート!$C:$Z,24,0),"")</f>
        <v/>
      </c>
      <c r="H14" s="132" t="str">
        <f>IFERROR(+VLOOKUP(F14,インプットシート!$C:$Z,20,0),"")</f>
        <v/>
      </c>
      <c r="J14" s="77" t="s">
        <v>514</v>
      </c>
      <c r="K14" s="77" t="str">
        <f>IFERROR(+VLOOKUP(J14,インプットシート!$C:$Z,24,0),"")</f>
        <v/>
      </c>
      <c r="L14" s="132" t="str">
        <f>IFERROR(+VLOOKUP(J14,インプットシート!$C:$Z,20,0),"")</f>
        <v/>
      </c>
      <c r="N14" s="77" t="s">
        <v>515</v>
      </c>
      <c r="O14" s="77" t="str">
        <f>IFERROR(+VLOOKUP(N14,インプットシート!$C:$Z,24,0),"")</f>
        <v/>
      </c>
      <c r="P14" s="132" t="str">
        <f>IFERROR(+VLOOKUP(N14,インプットシート!$C:$Z,20,0),"")</f>
        <v/>
      </c>
      <c r="R14" s="77" t="s">
        <v>516</v>
      </c>
      <c r="S14" s="77" t="str">
        <f>IFERROR(+VLOOKUP(R14,インプットシート!$C:$Z,24,0),"")</f>
        <v/>
      </c>
      <c r="T14" s="132" t="str">
        <f>IFERROR(+VLOOKUP(R14,インプットシート!$C:$Z,20,0),"")</f>
        <v/>
      </c>
      <c r="V14" s="77" t="s">
        <v>517</v>
      </c>
      <c r="W14" s="77" t="str">
        <f>IFERROR(+VLOOKUP(V14,インプットシート!$C:$Z,24,0),"")</f>
        <v/>
      </c>
      <c r="X14" s="132" t="str">
        <f>IFERROR(+VLOOKUP(V14,インプットシート!$C:$Z,20,0),"")</f>
        <v/>
      </c>
      <c r="Z14" s="77" t="s">
        <v>518</v>
      </c>
      <c r="AA14" s="77" t="str">
        <f>IFERROR(+VLOOKUP(Z14,インプットシート!$C:$Z,24,0),"")</f>
        <v/>
      </c>
      <c r="AB14" s="132" t="str">
        <f>IFERROR(+VLOOKUP(Z14,インプットシート!$C:$Z,20,0),"")</f>
        <v/>
      </c>
      <c r="AD14" s="77" t="s">
        <v>519</v>
      </c>
      <c r="AE14" s="77" t="str">
        <f>IFERROR(+VLOOKUP(AD14,インプットシート!$C:$Z,24,0),"")</f>
        <v/>
      </c>
      <c r="AF14" s="132" t="str">
        <f>IFERROR(+VLOOKUP(AD14,インプットシート!$C:$Z,20,0),"")</f>
        <v/>
      </c>
      <c r="AH14" s="77" t="s">
        <v>520</v>
      </c>
      <c r="AI14" s="77" t="str">
        <f>IFERROR(+VLOOKUP(AH14,インプットシート!$C:$Z,24,0),"")</f>
        <v/>
      </c>
      <c r="AJ14" s="132" t="str">
        <f>IFERROR(+VLOOKUP(AH14,インプットシート!$C:$Z,20,0),"")</f>
        <v/>
      </c>
      <c r="AL14" s="77" t="s">
        <v>521</v>
      </c>
      <c r="AM14" s="77" t="str">
        <f>IFERROR(+VLOOKUP(AL14,インプットシート!$C:$Z,24,0),"")</f>
        <v/>
      </c>
      <c r="AN14" s="132" t="str">
        <f>IFERROR(+VLOOKUP(AL14,インプットシート!$C:$Z,20,0),"")</f>
        <v/>
      </c>
      <c r="AP14" s="77" t="s">
        <v>522</v>
      </c>
      <c r="AQ14" s="77" t="str">
        <f>IFERROR(+VLOOKUP(AP14,インプットシート!$C:$Z,24,0),"")</f>
        <v/>
      </c>
      <c r="AR14" s="132" t="str">
        <f>IFERROR(+VLOOKUP(AP14,インプットシート!$C:$Z,20,0),"")</f>
        <v/>
      </c>
      <c r="AT14" s="77" t="s">
        <v>523</v>
      </c>
      <c r="AU14" s="77" t="str">
        <f>IFERROR(+VLOOKUP(AT14,インプットシート!$C:$Z,24,0),"")</f>
        <v/>
      </c>
      <c r="AV14" s="132" t="str">
        <f>IFERROR(+VLOOKUP(AT14,インプットシート!$C:$Z,20,0),"")</f>
        <v/>
      </c>
      <c r="AX14" s="77" t="s">
        <v>524</v>
      </c>
      <c r="AY14" s="77" t="str">
        <f>IFERROR(+VLOOKUP(AX14,インプットシート!$C:$Z,24,0),"")</f>
        <v/>
      </c>
      <c r="AZ14" s="132" t="str">
        <f>IFERROR(+VLOOKUP(AX14,インプットシート!$C:$Z,20,0),"")</f>
        <v/>
      </c>
      <c r="BB14" s="77" t="s">
        <v>525</v>
      </c>
      <c r="BC14" s="77" t="str">
        <f>IFERROR(+VLOOKUP(BB14,インプットシート!$C:$Z,24,0),"")</f>
        <v/>
      </c>
      <c r="BD14" s="132" t="str">
        <f>IFERROR(+VLOOKUP(BB14,インプットシート!$C:$Z,20,0),"")</f>
        <v/>
      </c>
      <c r="BF14" s="77" t="s">
        <v>526</v>
      </c>
      <c r="BG14" s="77" t="str">
        <f>IFERROR(+VLOOKUP(BF14,インプットシート!$C:$Z,24,0),"")</f>
        <v/>
      </c>
      <c r="BH14" s="132" t="str">
        <f>IFERROR(+VLOOKUP(BF14,インプットシート!$C:$Z,20,0),"")</f>
        <v/>
      </c>
      <c r="BJ14" s="77" t="s">
        <v>527</v>
      </c>
      <c r="BK14" s="77" t="str">
        <f>IFERROR(+VLOOKUP(BJ14,インプットシート!$C:$Z,24,0),"")</f>
        <v/>
      </c>
      <c r="BL14" s="132" t="str">
        <f>IFERROR(+VLOOKUP(BJ14,インプットシート!$C:$Z,20,0),"")</f>
        <v/>
      </c>
      <c r="BN14" s="77"/>
      <c r="BO14" s="77"/>
      <c r="BP14" s="132"/>
      <c r="BR14" s="77" t="s">
        <v>528</v>
      </c>
      <c r="BS14" s="77" t="str">
        <f>IFERROR(+VLOOKUP(BR14,インプットシート!$C:$Z,24,0),"")</f>
        <v/>
      </c>
      <c r="BT14" s="132" t="str">
        <f>IFERROR(+VLOOKUP(BR14,インプットシート!$C:$Z,20,0),"")</f>
        <v/>
      </c>
    </row>
    <row r="15" spans="2:72">
      <c r="B15" s="77" t="s">
        <v>529</v>
      </c>
      <c r="C15" s="77" t="str">
        <f>IFERROR(+VLOOKUP(B15,インプットシート!$C:$Z,24,0),"")</f>
        <v/>
      </c>
      <c r="D15" s="132" t="str">
        <f>IFERROR(+VLOOKUP(B15,インプットシート!$C:$Z,20,0),"")</f>
        <v/>
      </c>
      <c r="F15" s="77" t="s">
        <v>530</v>
      </c>
      <c r="G15" s="77" t="str">
        <f>IFERROR(+VLOOKUP(F15,インプットシート!$C:$Z,24,0),"")</f>
        <v/>
      </c>
      <c r="H15" s="132" t="str">
        <f>IFERROR(+VLOOKUP(F15,インプットシート!$C:$Z,20,0),"")</f>
        <v/>
      </c>
      <c r="J15" s="77" t="s">
        <v>531</v>
      </c>
      <c r="K15" s="77" t="str">
        <f>IFERROR(+VLOOKUP(J15,インプットシート!$C:$Z,24,0),"")</f>
        <v/>
      </c>
      <c r="L15" s="132" t="str">
        <f>IFERROR(+VLOOKUP(J15,インプットシート!$C:$Z,20,0),"")</f>
        <v/>
      </c>
      <c r="N15" s="77" t="s">
        <v>532</v>
      </c>
      <c r="O15" s="77" t="str">
        <f>IFERROR(+VLOOKUP(N15,インプットシート!$C:$Z,24,0),"")</f>
        <v/>
      </c>
      <c r="P15" s="132" t="str">
        <f>IFERROR(+VLOOKUP(N15,インプットシート!$C:$Z,20,0),"")</f>
        <v/>
      </c>
      <c r="R15" s="77" t="s">
        <v>533</v>
      </c>
      <c r="S15" s="77" t="str">
        <f>IFERROR(+VLOOKUP(R15,インプットシート!$C:$Z,24,0),"")</f>
        <v/>
      </c>
      <c r="T15" s="132" t="str">
        <f>IFERROR(+VLOOKUP(R15,インプットシート!$C:$Z,20,0),"")</f>
        <v/>
      </c>
      <c r="V15" s="77" t="s">
        <v>534</v>
      </c>
      <c r="W15" s="77" t="str">
        <f>IFERROR(+VLOOKUP(V15,インプットシート!$C:$Z,24,0),"")</f>
        <v/>
      </c>
      <c r="X15" s="132" t="str">
        <f>IFERROR(+VLOOKUP(V15,インプットシート!$C:$Z,20,0),"")</f>
        <v/>
      </c>
      <c r="Z15" s="77" t="s">
        <v>535</v>
      </c>
      <c r="AA15" s="77" t="str">
        <f>IFERROR(+VLOOKUP(Z15,インプットシート!$C:$Z,24,0),"")</f>
        <v/>
      </c>
      <c r="AB15" s="132" t="str">
        <f>IFERROR(+VLOOKUP(Z15,インプットシート!$C:$Z,20,0),"")</f>
        <v/>
      </c>
      <c r="AD15" s="77" t="s">
        <v>536</v>
      </c>
      <c r="AE15" s="77" t="str">
        <f>IFERROR(+VLOOKUP(AD15,インプットシート!$C:$Z,24,0),"")</f>
        <v/>
      </c>
      <c r="AF15" s="132" t="str">
        <f>IFERROR(+VLOOKUP(AD15,インプットシート!$C:$Z,20,0),"")</f>
        <v/>
      </c>
      <c r="AH15" s="77" t="s">
        <v>537</v>
      </c>
      <c r="AI15" s="77" t="str">
        <f>IFERROR(+VLOOKUP(AH15,インプットシート!$C:$Z,24,0),"")</f>
        <v/>
      </c>
      <c r="AJ15" s="132" t="str">
        <f>IFERROR(+VLOOKUP(AH15,インプットシート!$C:$Z,20,0),"")</f>
        <v/>
      </c>
      <c r="AL15" s="77" t="s">
        <v>538</v>
      </c>
      <c r="AM15" s="77" t="str">
        <f>IFERROR(+VLOOKUP(AL15,インプットシート!$C:$Z,24,0),"")</f>
        <v/>
      </c>
      <c r="AN15" s="132" t="str">
        <f>IFERROR(+VLOOKUP(AL15,インプットシート!$C:$Z,20,0),"")</f>
        <v/>
      </c>
      <c r="AP15" s="77" t="s">
        <v>539</v>
      </c>
      <c r="AQ15" s="77" t="str">
        <f>IFERROR(+VLOOKUP(AP15,インプットシート!$C:$Z,24,0),"")</f>
        <v/>
      </c>
      <c r="AR15" s="132" t="str">
        <f>IFERROR(+VLOOKUP(AP15,インプットシート!$C:$Z,20,0),"")</f>
        <v/>
      </c>
      <c r="AT15" s="77" t="s">
        <v>540</v>
      </c>
      <c r="AU15" s="77" t="str">
        <f>IFERROR(+VLOOKUP(AT15,インプットシート!$C:$Z,24,0),"")</f>
        <v/>
      </c>
      <c r="AV15" s="132" t="str">
        <f>IFERROR(+VLOOKUP(AT15,インプットシート!$C:$Z,20,0),"")</f>
        <v/>
      </c>
      <c r="AX15" s="77" t="s">
        <v>541</v>
      </c>
      <c r="AY15" s="77" t="str">
        <f>IFERROR(+VLOOKUP(AX15,インプットシート!$C:$Z,24,0),"")</f>
        <v/>
      </c>
      <c r="AZ15" s="132" t="str">
        <f>IFERROR(+VLOOKUP(AX15,インプットシート!$C:$Z,20,0),"")</f>
        <v/>
      </c>
      <c r="BB15" s="77" t="s">
        <v>542</v>
      </c>
      <c r="BC15" s="77" t="str">
        <f>IFERROR(+VLOOKUP(BB15,インプットシート!$C:$Z,24,0),"")</f>
        <v/>
      </c>
      <c r="BD15" s="132" t="str">
        <f>IFERROR(+VLOOKUP(BB15,インプットシート!$C:$Z,20,0),"")</f>
        <v/>
      </c>
      <c r="BF15" s="77" t="s">
        <v>543</v>
      </c>
      <c r="BG15" s="77" t="str">
        <f>IFERROR(+VLOOKUP(BF15,インプットシート!$C:$Z,24,0),"")</f>
        <v/>
      </c>
      <c r="BH15" s="132" t="str">
        <f>IFERROR(+VLOOKUP(BF15,インプットシート!$C:$Z,20,0),"")</f>
        <v/>
      </c>
      <c r="BJ15" s="77" t="s">
        <v>544</v>
      </c>
      <c r="BK15" s="77" t="str">
        <f>IFERROR(+VLOOKUP(BJ15,インプットシート!$C:$Z,24,0),"")</f>
        <v/>
      </c>
      <c r="BL15" s="132" t="str">
        <f>IFERROR(+VLOOKUP(BJ15,インプットシート!$C:$Z,20,0),"")</f>
        <v/>
      </c>
      <c r="BN15" s="77"/>
      <c r="BO15" s="77"/>
      <c r="BP15" s="132"/>
      <c r="BR15" s="77" t="s">
        <v>545</v>
      </c>
      <c r="BS15" s="77" t="str">
        <f>IFERROR(+VLOOKUP(BR15,インプットシート!$C:$Z,24,0),"")</f>
        <v/>
      </c>
      <c r="BT15" s="132" t="str">
        <f>IFERROR(+VLOOKUP(BR15,インプットシート!$C:$Z,20,0),"")</f>
        <v/>
      </c>
    </row>
    <row r="16" spans="2:72">
      <c r="B16" s="77" t="s">
        <v>546</v>
      </c>
      <c r="C16" s="77" t="str">
        <f>IFERROR(+VLOOKUP(B16,インプットシート!$C:$Z,24,0),"")</f>
        <v/>
      </c>
      <c r="D16" s="132" t="str">
        <f>IFERROR(+VLOOKUP(B16,インプットシート!$C:$Z,20,0),"")</f>
        <v/>
      </c>
      <c r="F16" s="77" t="s">
        <v>547</v>
      </c>
      <c r="G16" s="77" t="str">
        <f>IFERROR(+VLOOKUP(F16,インプットシート!$C:$Z,24,0),"")</f>
        <v/>
      </c>
      <c r="H16" s="132" t="str">
        <f>IFERROR(+VLOOKUP(F16,インプットシート!$C:$Z,20,0),"")</f>
        <v/>
      </c>
      <c r="J16" s="77" t="s">
        <v>548</v>
      </c>
      <c r="K16" s="77" t="str">
        <f>IFERROR(+VLOOKUP(J16,インプットシート!$C:$Z,24,0),"")</f>
        <v/>
      </c>
      <c r="L16" s="132" t="str">
        <f>IFERROR(+VLOOKUP(J16,インプットシート!$C:$Z,20,0),"")</f>
        <v/>
      </c>
      <c r="N16" s="77" t="s">
        <v>549</v>
      </c>
      <c r="O16" s="77" t="str">
        <f>IFERROR(+VLOOKUP(N16,インプットシート!$C:$Z,24,0),"")</f>
        <v/>
      </c>
      <c r="P16" s="132" t="str">
        <f>IFERROR(+VLOOKUP(N16,インプットシート!$C:$Z,20,0),"")</f>
        <v/>
      </c>
      <c r="R16" s="77" t="s">
        <v>550</v>
      </c>
      <c r="S16" s="77" t="str">
        <f>IFERROR(+VLOOKUP(R16,インプットシート!$C:$Z,24,0),"")</f>
        <v/>
      </c>
      <c r="T16" s="132" t="str">
        <f>IFERROR(+VLOOKUP(R16,インプットシート!$C:$Z,20,0),"")</f>
        <v/>
      </c>
      <c r="V16" s="77" t="s">
        <v>551</v>
      </c>
      <c r="W16" s="77" t="str">
        <f>IFERROR(+VLOOKUP(V16,インプットシート!$C:$Z,24,0),"")</f>
        <v/>
      </c>
      <c r="X16" s="132" t="str">
        <f>IFERROR(+VLOOKUP(V16,インプットシート!$C:$Z,20,0),"")</f>
        <v/>
      </c>
      <c r="Z16" s="77" t="s">
        <v>552</v>
      </c>
      <c r="AA16" s="77" t="str">
        <f>IFERROR(+VLOOKUP(Z16,インプットシート!$C:$Z,24,0),"")</f>
        <v/>
      </c>
      <c r="AB16" s="132" t="str">
        <f>IFERROR(+VLOOKUP(Z16,インプットシート!$C:$Z,20,0),"")</f>
        <v/>
      </c>
      <c r="AD16" s="77" t="s">
        <v>553</v>
      </c>
      <c r="AE16" s="77" t="str">
        <f>IFERROR(+VLOOKUP(AD16,インプットシート!$C:$Z,24,0),"")</f>
        <v/>
      </c>
      <c r="AF16" s="132" t="str">
        <f>IFERROR(+VLOOKUP(AD16,インプットシート!$C:$Z,20,0),"")</f>
        <v/>
      </c>
      <c r="AH16" s="77" t="s">
        <v>554</v>
      </c>
      <c r="AI16" s="77" t="str">
        <f>IFERROR(+VLOOKUP(AH16,インプットシート!$C:$Z,24,0),"")</f>
        <v/>
      </c>
      <c r="AJ16" s="132" t="str">
        <f>IFERROR(+VLOOKUP(AH16,インプットシート!$C:$Z,20,0),"")</f>
        <v/>
      </c>
      <c r="AL16" s="77" t="s">
        <v>555</v>
      </c>
      <c r="AM16" s="77" t="str">
        <f>IFERROR(+VLOOKUP(AL16,インプットシート!$C:$Z,24,0),"")</f>
        <v/>
      </c>
      <c r="AN16" s="132" t="str">
        <f>IFERROR(+VLOOKUP(AL16,インプットシート!$C:$Z,20,0),"")</f>
        <v/>
      </c>
      <c r="AP16" s="77" t="s">
        <v>556</v>
      </c>
      <c r="AQ16" s="77" t="str">
        <f>IFERROR(+VLOOKUP(AP16,インプットシート!$C:$Z,24,0),"")</f>
        <v/>
      </c>
      <c r="AR16" s="132" t="str">
        <f>IFERROR(+VLOOKUP(AP16,インプットシート!$C:$Z,20,0),"")</f>
        <v/>
      </c>
      <c r="AT16" s="77" t="s">
        <v>557</v>
      </c>
      <c r="AU16" s="77" t="str">
        <f>IFERROR(+VLOOKUP(AT16,インプットシート!$C:$Z,24,0),"")</f>
        <v/>
      </c>
      <c r="AV16" s="132" t="str">
        <f>IFERROR(+VLOOKUP(AT16,インプットシート!$C:$Z,20,0),"")</f>
        <v/>
      </c>
      <c r="AX16" s="77" t="s">
        <v>558</v>
      </c>
      <c r="AY16" s="77" t="str">
        <f>IFERROR(+VLOOKUP(AX16,インプットシート!$C:$Z,24,0),"")</f>
        <v/>
      </c>
      <c r="AZ16" s="132" t="str">
        <f>IFERROR(+VLOOKUP(AX16,インプットシート!$C:$Z,20,0),"")</f>
        <v/>
      </c>
      <c r="BB16" s="77" t="s">
        <v>559</v>
      </c>
      <c r="BC16" s="77" t="str">
        <f>IFERROR(+VLOOKUP(BB16,インプットシート!$C:$Z,24,0),"")</f>
        <v/>
      </c>
      <c r="BD16" s="132" t="str">
        <f>IFERROR(+VLOOKUP(BB16,インプットシート!$C:$Z,20,0),"")</f>
        <v/>
      </c>
      <c r="BF16" s="77" t="s">
        <v>560</v>
      </c>
      <c r="BG16" s="77" t="str">
        <f>IFERROR(+VLOOKUP(BF16,インプットシート!$C:$Z,24,0),"")</f>
        <v/>
      </c>
      <c r="BH16" s="132" t="str">
        <f>IFERROR(+VLOOKUP(BF16,インプットシート!$C:$Z,20,0),"")</f>
        <v/>
      </c>
      <c r="BJ16" s="77" t="s">
        <v>561</v>
      </c>
      <c r="BK16" s="77" t="str">
        <f>IFERROR(+VLOOKUP(BJ16,インプットシート!$C:$Z,24,0),"")</f>
        <v/>
      </c>
      <c r="BL16" s="132" t="str">
        <f>IFERROR(+VLOOKUP(BJ16,インプットシート!$C:$Z,20,0),"")</f>
        <v/>
      </c>
      <c r="BN16" s="77"/>
      <c r="BO16" s="77"/>
      <c r="BP16" s="132"/>
      <c r="BR16" s="77" t="s">
        <v>562</v>
      </c>
      <c r="BS16" s="77" t="str">
        <f>IFERROR(+VLOOKUP(BR16,インプットシート!$C:$Z,24,0),"")</f>
        <v/>
      </c>
      <c r="BT16" s="132" t="str">
        <f>IFERROR(+VLOOKUP(BR16,インプットシート!$C:$Z,20,0),"")</f>
        <v/>
      </c>
    </row>
    <row r="17" spans="2:72">
      <c r="B17" s="77" t="s">
        <v>563</v>
      </c>
      <c r="C17" s="77" t="str">
        <f>IFERROR(+VLOOKUP(B17,インプットシート!$C:$Z,24,0),"")</f>
        <v/>
      </c>
      <c r="D17" s="132" t="str">
        <f>IFERROR(+VLOOKUP(B17,インプットシート!$C:$Z,20,0),"")</f>
        <v/>
      </c>
      <c r="F17" s="77" t="s">
        <v>564</v>
      </c>
      <c r="G17" s="77" t="str">
        <f>IFERROR(+VLOOKUP(F17,インプットシート!$C:$Z,24,0),"")</f>
        <v/>
      </c>
      <c r="H17" s="132" t="str">
        <f>IFERROR(+VLOOKUP(F17,インプットシート!$C:$Z,20,0),"")</f>
        <v/>
      </c>
      <c r="J17" s="77" t="s">
        <v>565</v>
      </c>
      <c r="K17" s="77" t="str">
        <f>IFERROR(+VLOOKUP(J17,インプットシート!$C:$Z,24,0),"")</f>
        <v/>
      </c>
      <c r="L17" s="132" t="str">
        <f>IFERROR(+VLOOKUP(J17,インプットシート!$C:$Z,20,0),"")</f>
        <v/>
      </c>
      <c r="N17" s="77" t="s">
        <v>566</v>
      </c>
      <c r="O17" s="77" t="str">
        <f>IFERROR(+VLOOKUP(N17,インプットシート!$C:$Z,24,0),"")</f>
        <v/>
      </c>
      <c r="P17" s="132" t="str">
        <f>IFERROR(+VLOOKUP(N17,インプットシート!$C:$Z,20,0),"")</f>
        <v/>
      </c>
      <c r="R17" s="77" t="s">
        <v>567</v>
      </c>
      <c r="S17" s="77" t="str">
        <f>IFERROR(+VLOOKUP(R17,インプットシート!$C:$Z,24,0),"")</f>
        <v/>
      </c>
      <c r="T17" s="132" t="str">
        <f>IFERROR(+VLOOKUP(R17,インプットシート!$C:$Z,20,0),"")</f>
        <v/>
      </c>
      <c r="V17" s="77" t="s">
        <v>568</v>
      </c>
      <c r="W17" s="77" t="str">
        <f>IFERROR(+VLOOKUP(V17,インプットシート!$C:$Z,24,0),"")</f>
        <v/>
      </c>
      <c r="X17" s="132" t="str">
        <f>IFERROR(+VLOOKUP(V17,インプットシート!$C:$Z,20,0),"")</f>
        <v/>
      </c>
      <c r="Z17" s="77" t="s">
        <v>569</v>
      </c>
      <c r="AA17" s="77" t="str">
        <f>IFERROR(+VLOOKUP(Z17,インプットシート!$C:$Z,24,0),"")</f>
        <v/>
      </c>
      <c r="AB17" s="132" t="str">
        <f>IFERROR(+VLOOKUP(Z17,インプットシート!$C:$Z,20,0),"")</f>
        <v/>
      </c>
      <c r="AD17" s="77" t="s">
        <v>570</v>
      </c>
      <c r="AE17" s="77" t="str">
        <f>IFERROR(+VLOOKUP(AD17,インプットシート!$C:$Z,24,0),"")</f>
        <v/>
      </c>
      <c r="AF17" s="132" t="str">
        <f>IFERROR(+VLOOKUP(AD17,インプットシート!$C:$Z,20,0),"")</f>
        <v/>
      </c>
      <c r="AH17" s="77" t="s">
        <v>571</v>
      </c>
      <c r="AI17" s="77" t="str">
        <f>IFERROR(+VLOOKUP(AH17,インプットシート!$C:$Z,24,0),"")</f>
        <v/>
      </c>
      <c r="AJ17" s="132" t="str">
        <f>IFERROR(+VLOOKUP(AH17,インプットシート!$C:$Z,20,0),"")</f>
        <v/>
      </c>
      <c r="AL17" s="77" t="s">
        <v>572</v>
      </c>
      <c r="AM17" s="77" t="str">
        <f>IFERROR(+VLOOKUP(AL17,インプットシート!$C:$Z,24,0),"")</f>
        <v/>
      </c>
      <c r="AN17" s="132" t="str">
        <f>IFERROR(+VLOOKUP(AL17,インプットシート!$C:$Z,20,0),"")</f>
        <v/>
      </c>
      <c r="AP17" s="77" t="s">
        <v>573</v>
      </c>
      <c r="AQ17" s="77" t="str">
        <f>IFERROR(+VLOOKUP(AP17,インプットシート!$C:$Z,24,0),"")</f>
        <v/>
      </c>
      <c r="AR17" s="132" t="str">
        <f>IFERROR(+VLOOKUP(AP17,インプットシート!$C:$Z,20,0),"")</f>
        <v/>
      </c>
      <c r="AT17" s="77" t="s">
        <v>574</v>
      </c>
      <c r="AU17" s="77" t="str">
        <f>IFERROR(+VLOOKUP(AT17,インプットシート!$C:$Z,24,0),"")</f>
        <v/>
      </c>
      <c r="AV17" s="132" t="str">
        <f>IFERROR(+VLOOKUP(AT17,インプットシート!$C:$Z,20,0),"")</f>
        <v/>
      </c>
      <c r="AX17" s="77" t="s">
        <v>575</v>
      </c>
      <c r="AY17" s="77" t="str">
        <f>IFERROR(+VLOOKUP(AX17,インプットシート!$C:$Z,24,0),"")</f>
        <v/>
      </c>
      <c r="AZ17" s="132" t="str">
        <f>IFERROR(+VLOOKUP(AX17,インプットシート!$C:$Z,20,0),"")</f>
        <v/>
      </c>
      <c r="BB17" s="77" t="s">
        <v>576</v>
      </c>
      <c r="BC17" s="77" t="str">
        <f>IFERROR(+VLOOKUP(BB17,インプットシート!$C:$Z,24,0),"")</f>
        <v/>
      </c>
      <c r="BD17" s="132" t="str">
        <f>IFERROR(+VLOOKUP(BB17,インプットシート!$C:$Z,20,0),"")</f>
        <v/>
      </c>
      <c r="BF17" s="77" t="s">
        <v>577</v>
      </c>
      <c r="BG17" s="77" t="str">
        <f>IFERROR(+VLOOKUP(BF17,インプットシート!$C:$Z,24,0),"")</f>
        <v/>
      </c>
      <c r="BH17" s="132" t="str">
        <f>IFERROR(+VLOOKUP(BF17,インプットシート!$C:$Z,20,0),"")</f>
        <v/>
      </c>
      <c r="BJ17" s="77" t="s">
        <v>578</v>
      </c>
      <c r="BK17" s="77" t="str">
        <f>IFERROR(+VLOOKUP(BJ17,インプットシート!$C:$Z,24,0),"")</f>
        <v/>
      </c>
      <c r="BL17" s="132" t="str">
        <f>IFERROR(+VLOOKUP(BJ17,インプットシート!$C:$Z,20,0),"")</f>
        <v/>
      </c>
      <c r="BN17" s="77"/>
      <c r="BO17" s="77"/>
      <c r="BP17" s="132"/>
      <c r="BR17" s="77" t="s">
        <v>579</v>
      </c>
      <c r="BS17" s="77" t="str">
        <f>IFERROR(+VLOOKUP(BR17,インプットシート!$C:$Z,24,0),"")</f>
        <v/>
      </c>
      <c r="BT17" s="132" t="str">
        <f>IFERROR(+VLOOKUP(BR17,インプットシート!$C:$Z,20,0),"")</f>
        <v/>
      </c>
    </row>
    <row r="18" spans="2:72">
      <c r="B18" s="77" t="s">
        <v>580</v>
      </c>
      <c r="C18" s="77" t="str">
        <f>IFERROR(+VLOOKUP(B18,インプットシート!$C:$Z,24,0),"")</f>
        <v/>
      </c>
      <c r="D18" s="132" t="str">
        <f>IFERROR(+VLOOKUP(B18,インプットシート!$C:$Z,20,0),"")</f>
        <v/>
      </c>
      <c r="F18" s="77" t="s">
        <v>581</v>
      </c>
      <c r="G18" s="77" t="str">
        <f>IFERROR(+VLOOKUP(F18,インプットシート!$C:$Z,24,0),"")</f>
        <v/>
      </c>
      <c r="H18" s="132" t="str">
        <f>IFERROR(+VLOOKUP(F18,インプットシート!$C:$Z,20,0),"")</f>
        <v/>
      </c>
      <c r="J18" s="77" t="s">
        <v>582</v>
      </c>
      <c r="K18" s="77" t="str">
        <f>IFERROR(+VLOOKUP(J18,インプットシート!$C:$Z,24,0),"")</f>
        <v/>
      </c>
      <c r="L18" s="132" t="str">
        <f>IFERROR(+VLOOKUP(J18,インプットシート!$C:$Z,20,0),"")</f>
        <v/>
      </c>
      <c r="N18" s="77" t="s">
        <v>583</v>
      </c>
      <c r="O18" s="77" t="str">
        <f>IFERROR(+VLOOKUP(N18,インプットシート!$C:$Z,24,0),"")</f>
        <v/>
      </c>
      <c r="P18" s="132" t="str">
        <f>IFERROR(+VLOOKUP(N18,インプットシート!$C:$Z,20,0),"")</f>
        <v/>
      </c>
      <c r="R18" s="77" t="s">
        <v>584</v>
      </c>
      <c r="S18" s="77" t="str">
        <f>IFERROR(+VLOOKUP(R18,インプットシート!$C:$Z,24,0),"")</f>
        <v/>
      </c>
      <c r="T18" s="132" t="str">
        <f>IFERROR(+VLOOKUP(R18,インプットシート!$C:$Z,20,0),"")</f>
        <v/>
      </c>
      <c r="V18" s="77" t="s">
        <v>585</v>
      </c>
      <c r="W18" s="77" t="str">
        <f>IFERROR(+VLOOKUP(V18,インプットシート!$C:$Z,24,0),"")</f>
        <v/>
      </c>
      <c r="X18" s="132" t="str">
        <f>IFERROR(+VLOOKUP(V18,インプットシート!$C:$Z,20,0),"")</f>
        <v/>
      </c>
      <c r="Z18" s="77" t="s">
        <v>586</v>
      </c>
      <c r="AA18" s="77" t="str">
        <f>IFERROR(+VLOOKUP(Z18,インプットシート!$C:$Z,24,0),"")</f>
        <v/>
      </c>
      <c r="AB18" s="132" t="str">
        <f>IFERROR(+VLOOKUP(Z18,インプットシート!$C:$Z,20,0),"")</f>
        <v/>
      </c>
      <c r="AD18" s="77" t="s">
        <v>587</v>
      </c>
      <c r="AE18" s="77" t="str">
        <f>IFERROR(+VLOOKUP(AD18,インプットシート!$C:$Z,24,0),"")</f>
        <v/>
      </c>
      <c r="AF18" s="132" t="str">
        <f>IFERROR(+VLOOKUP(AD18,インプットシート!$C:$Z,20,0),"")</f>
        <v/>
      </c>
      <c r="AH18" s="77" t="s">
        <v>588</v>
      </c>
      <c r="AI18" s="77" t="str">
        <f>IFERROR(+VLOOKUP(AH18,インプットシート!$C:$Z,24,0),"")</f>
        <v/>
      </c>
      <c r="AJ18" s="132" t="str">
        <f>IFERROR(+VLOOKUP(AH18,インプットシート!$C:$Z,20,0),"")</f>
        <v/>
      </c>
      <c r="AL18" s="77" t="s">
        <v>589</v>
      </c>
      <c r="AM18" s="77" t="str">
        <f>IFERROR(+VLOOKUP(AL18,インプットシート!$C:$Z,24,0),"")</f>
        <v/>
      </c>
      <c r="AN18" s="132" t="str">
        <f>IFERROR(+VLOOKUP(AL18,インプットシート!$C:$Z,20,0),"")</f>
        <v/>
      </c>
      <c r="AP18" s="77" t="s">
        <v>590</v>
      </c>
      <c r="AQ18" s="77" t="str">
        <f>IFERROR(+VLOOKUP(AP18,インプットシート!$C:$Z,24,0),"")</f>
        <v/>
      </c>
      <c r="AR18" s="132" t="str">
        <f>IFERROR(+VLOOKUP(AP18,インプットシート!$C:$Z,20,0),"")</f>
        <v/>
      </c>
      <c r="AT18" s="77" t="s">
        <v>591</v>
      </c>
      <c r="AU18" s="77" t="str">
        <f>IFERROR(+VLOOKUP(AT18,インプットシート!$C:$Z,24,0),"")</f>
        <v/>
      </c>
      <c r="AV18" s="132" t="str">
        <f>IFERROR(+VLOOKUP(AT18,インプットシート!$C:$Z,20,0),"")</f>
        <v/>
      </c>
      <c r="AX18" s="77" t="s">
        <v>592</v>
      </c>
      <c r="AY18" s="77" t="str">
        <f>IFERROR(+VLOOKUP(AX18,インプットシート!$C:$Z,24,0),"")</f>
        <v/>
      </c>
      <c r="AZ18" s="132" t="str">
        <f>IFERROR(+VLOOKUP(AX18,インプットシート!$C:$Z,20,0),"")</f>
        <v/>
      </c>
      <c r="BB18" s="77" t="s">
        <v>593</v>
      </c>
      <c r="BC18" s="77" t="str">
        <f>IFERROR(+VLOOKUP(BB18,インプットシート!$C:$Z,24,0),"")</f>
        <v/>
      </c>
      <c r="BD18" s="132" t="str">
        <f>IFERROR(+VLOOKUP(BB18,インプットシート!$C:$Z,20,0),"")</f>
        <v/>
      </c>
      <c r="BF18" s="77" t="s">
        <v>594</v>
      </c>
      <c r="BG18" s="77" t="str">
        <f>IFERROR(+VLOOKUP(BF18,インプットシート!$C:$Z,24,0),"")</f>
        <v/>
      </c>
      <c r="BH18" s="132" t="str">
        <f>IFERROR(+VLOOKUP(BF18,インプットシート!$C:$Z,20,0),"")</f>
        <v/>
      </c>
      <c r="BJ18" s="77" t="s">
        <v>595</v>
      </c>
      <c r="BK18" s="77" t="str">
        <f>IFERROR(+VLOOKUP(BJ18,インプットシート!$C:$Z,24,0),"")</f>
        <v/>
      </c>
      <c r="BL18" s="132" t="str">
        <f>IFERROR(+VLOOKUP(BJ18,インプットシート!$C:$Z,20,0),"")</f>
        <v/>
      </c>
      <c r="BN18" s="77"/>
      <c r="BO18" s="77"/>
      <c r="BP18" s="132"/>
      <c r="BR18" s="77" t="s">
        <v>596</v>
      </c>
      <c r="BS18" s="77" t="str">
        <f>IFERROR(+VLOOKUP(BR18,インプットシート!$C:$Z,24,0),"")</f>
        <v/>
      </c>
      <c r="BT18" s="132" t="str">
        <f>IFERROR(+VLOOKUP(BR18,インプットシート!$C:$Z,20,0),"")</f>
        <v/>
      </c>
    </row>
    <row r="19" spans="2:72">
      <c r="B19" s="77" t="s">
        <v>597</v>
      </c>
      <c r="C19" s="77" t="str">
        <f>IFERROR(+VLOOKUP(B19,インプットシート!$C:$Z,24,0),"")</f>
        <v/>
      </c>
      <c r="D19" s="132" t="str">
        <f>IFERROR(+VLOOKUP(B19,インプットシート!$C:$Z,20,0),"")</f>
        <v/>
      </c>
      <c r="F19" s="77" t="s">
        <v>598</v>
      </c>
      <c r="G19" s="77" t="str">
        <f>IFERROR(+VLOOKUP(F19,インプットシート!$C:$Z,24,0),"")</f>
        <v/>
      </c>
      <c r="H19" s="132" t="str">
        <f>IFERROR(+VLOOKUP(F19,インプットシート!$C:$Z,20,0),"")</f>
        <v/>
      </c>
      <c r="J19" s="77" t="s">
        <v>599</v>
      </c>
      <c r="K19" s="77" t="str">
        <f>IFERROR(+VLOOKUP(J19,インプットシート!$C:$Z,24,0),"")</f>
        <v/>
      </c>
      <c r="L19" s="132" t="str">
        <f>IFERROR(+VLOOKUP(J19,インプットシート!$C:$Z,20,0),"")</f>
        <v/>
      </c>
      <c r="N19" s="77" t="s">
        <v>600</v>
      </c>
      <c r="O19" s="77" t="str">
        <f>IFERROR(+VLOOKUP(N19,インプットシート!$C:$Z,24,0),"")</f>
        <v/>
      </c>
      <c r="P19" s="132" t="str">
        <f>IFERROR(+VLOOKUP(N19,インプットシート!$C:$Z,20,0),"")</f>
        <v/>
      </c>
      <c r="R19" s="77" t="s">
        <v>601</v>
      </c>
      <c r="S19" s="77" t="str">
        <f>IFERROR(+VLOOKUP(R19,インプットシート!$C:$Z,24,0),"")</f>
        <v/>
      </c>
      <c r="T19" s="132" t="str">
        <f>IFERROR(+VLOOKUP(R19,インプットシート!$C:$Z,20,0),"")</f>
        <v/>
      </c>
      <c r="V19" s="77" t="s">
        <v>602</v>
      </c>
      <c r="W19" s="77" t="str">
        <f>IFERROR(+VLOOKUP(V19,インプットシート!$C:$Z,24,0),"")</f>
        <v/>
      </c>
      <c r="X19" s="132" t="str">
        <f>IFERROR(+VLOOKUP(V19,インプットシート!$C:$Z,20,0),"")</f>
        <v/>
      </c>
      <c r="Z19" s="77" t="s">
        <v>603</v>
      </c>
      <c r="AA19" s="77" t="str">
        <f>IFERROR(+VLOOKUP(Z19,インプットシート!$C:$Z,24,0),"")</f>
        <v/>
      </c>
      <c r="AB19" s="132" t="str">
        <f>IFERROR(+VLOOKUP(Z19,インプットシート!$C:$Z,20,0),"")</f>
        <v/>
      </c>
      <c r="AD19" s="77" t="s">
        <v>604</v>
      </c>
      <c r="AE19" s="77" t="str">
        <f>IFERROR(+VLOOKUP(AD19,インプットシート!$C:$Z,24,0),"")</f>
        <v/>
      </c>
      <c r="AF19" s="132" t="str">
        <f>IFERROR(+VLOOKUP(AD19,インプットシート!$C:$Z,20,0),"")</f>
        <v/>
      </c>
      <c r="AH19" s="77" t="s">
        <v>605</v>
      </c>
      <c r="AI19" s="77" t="str">
        <f>IFERROR(+VLOOKUP(AH19,インプットシート!$C:$Z,24,0),"")</f>
        <v/>
      </c>
      <c r="AJ19" s="132" t="str">
        <f>IFERROR(+VLOOKUP(AH19,インプットシート!$C:$Z,20,0),"")</f>
        <v/>
      </c>
      <c r="AL19" s="77" t="s">
        <v>606</v>
      </c>
      <c r="AM19" s="77" t="str">
        <f>IFERROR(+VLOOKUP(AL19,インプットシート!$C:$Z,24,0),"")</f>
        <v/>
      </c>
      <c r="AN19" s="132" t="str">
        <f>IFERROR(+VLOOKUP(AL19,インプットシート!$C:$Z,20,0),"")</f>
        <v/>
      </c>
      <c r="AP19" s="77" t="s">
        <v>607</v>
      </c>
      <c r="AQ19" s="77" t="str">
        <f>IFERROR(+VLOOKUP(AP19,インプットシート!$C:$Z,24,0),"")</f>
        <v/>
      </c>
      <c r="AR19" s="132" t="str">
        <f>IFERROR(+VLOOKUP(AP19,インプットシート!$C:$Z,20,0),"")</f>
        <v/>
      </c>
      <c r="AT19" s="77" t="s">
        <v>608</v>
      </c>
      <c r="AU19" s="77" t="str">
        <f>IFERROR(+VLOOKUP(AT19,インプットシート!$C:$Z,24,0),"")</f>
        <v/>
      </c>
      <c r="AV19" s="132" t="str">
        <f>IFERROR(+VLOOKUP(AT19,インプットシート!$C:$Z,20,0),"")</f>
        <v/>
      </c>
      <c r="AX19" s="77" t="s">
        <v>609</v>
      </c>
      <c r="AY19" s="77" t="str">
        <f>IFERROR(+VLOOKUP(AX19,インプットシート!$C:$Z,24,0),"")</f>
        <v/>
      </c>
      <c r="AZ19" s="132" t="str">
        <f>IFERROR(+VLOOKUP(AX19,インプットシート!$C:$Z,20,0),"")</f>
        <v/>
      </c>
      <c r="BB19" s="77" t="s">
        <v>610</v>
      </c>
      <c r="BC19" s="77" t="str">
        <f>IFERROR(+VLOOKUP(BB19,インプットシート!$C:$Z,24,0),"")</f>
        <v/>
      </c>
      <c r="BD19" s="132" t="str">
        <f>IFERROR(+VLOOKUP(BB19,インプットシート!$C:$Z,20,0),"")</f>
        <v/>
      </c>
      <c r="BF19" s="77" t="s">
        <v>611</v>
      </c>
      <c r="BG19" s="77" t="str">
        <f>IFERROR(+VLOOKUP(BF19,インプットシート!$C:$Z,24,0),"")</f>
        <v/>
      </c>
      <c r="BH19" s="132" t="str">
        <f>IFERROR(+VLOOKUP(BF19,インプットシート!$C:$Z,20,0),"")</f>
        <v/>
      </c>
      <c r="BJ19" s="77" t="s">
        <v>612</v>
      </c>
      <c r="BK19" s="77" t="str">
        <f>IFERROR(+VLOOKUP(BJ19,インプットシート!$C:$Z,24,0),"")</f>
        <v/>
      </c>
      <c r="BL19" s="132" t="str">
        <f>IFERROR(+VLOOKUP(BJ19,インプットシート!$C:$Z,20,0),"")</f>
        <v/>
      </c>
      <c r="BN19" s="77"/>
      <c r="BO19" s="77"/>
      <c r="BP19" s="132"/>
      <c r="BR19" s="77" t="s">
        <v>613</v>
      </c>
      <c r="BS19" s="77" t="str">
        <f>IFERROR(+VLOOKUP(BR19,インプットシート!$C:$Z,24,0),"")</f>
        <v/>
      </c>
      <c r="BT19" s="132" t="str">
        <f>IFERROR(+VLOOKUP(BR19,インプットシート!$C:$Z,20,0),"")</f>
        <v/>
      </c>
    </row>
    <row r="20" spans="2:72">
      <c r="B20" s="77" t="s">
        <v>614</v>
      </c>
      <c r="C20" s="77" t="str">
        <f>IFERROR(+VLOOKUP(B20,インプットシート!$C:$Z,24,0),"")</f>
        <v/>
      </c>
      <c r="D20" s="132" t="str">
        <f>IFERROR(+VLOOKUP(B20,インプットシート!$C:$Z,20,0),"")</f>
        <v/>
      </c>
      <c r="F20" s="77" t="s">
        <v>615</v>
      </c>
      <c r="G20" s="77" t="str">
        <f>IFERROR(+VLOOKUP(F20,インプットシート!$C:$Z,24,0),"")</f>
        <v/>
      </c>
      <c r="H20" s="132" t="str">
        <f>IFERROR(+VLOOKUP(F20,インプットシート!$C:$Z,20,0),"")</f>
        <v/>
      </c>
      <c r="J20" s="77" t="s">
        <v>616</v>
      </c>
      <c r="K20" s="77" t="str">
        <f>IFERROR(+VLOOKUP(J20,インプットシート!$C:$Z,24,0),"")</f>
        <v/>
      </c>
      <c r="L20" s="132" t="str">
        <f>IFERROR(+VLOOKUP(J20,インプットシート!$C:$Z,20,0),"")</f>
        <v/>
      </c>
      <c r="N20" s="77" t="s">
        <v>617</v>
      </c>
      <c r="O20" s="77" t="str">
        <f>IFERROR(+VLOOKUP(N20,インプットシート!$C:$Z,24,0),"")</f>
        <v/>
      </c>
      <c r="P20" s="132" t="str">
        <f>IFERROR(+VLOOKUP(N20,インプットシート!$C:$Z,20,0),"")</f>
        <v/>
      </c>
      <c r="R20" s="77" t="s">
        <v>618</v>
      </c>
      <c r="S20" s="77" t="str">
        <f>IFERROR(+VLOOKUP(R20,インプットシート!$C:$Z,24,0),"")</f>
        <v/>
      </c>
      <c r="T20" s="132" t="str">
        <f>IFERROR(+VLOOKUP(R20,インプットシート!$C:$Z,20,0),"")</f>
        <v/>
      </c>
      <c r="V20" s="77" t="s">
        <v>619</v>
      </c>
      <c r="W20" s="77" t="str">
        <f>IFERROR(+VLOOKUP(V20,インプットシート!$C:$Z,24,0),"")</f>
        <v/>
      </c>
      <c r="X20" s="132" t="str">
        <f>IFERROR(+VLOOKUP(V20,インプットシート!$C:$Z,20,0),"")</f>
        <v/>
      </c>
      <c r="Z20" s="77" t="s">
        <v>620</v>
      </c>
      <c r="AA20" s="77" t="str">
        <f>IFERROR(+VLOOKUP(Z20,インプットシート!$C:$Z,24,0),"")</f>
        <v/>
      </c>
      <c r="AB20" s="132" t="str">
        <f>IFERROR(+VLOOKUP(Z20,インプットシート!$C:$Z,20,0),"")</f>
        <v/>
      </c>
      <c r="AD20" s="77" t="s">
        <v>621</v>
      </c>
      <c r="AE20" s="77" t="str">
        <f>IFERROR(+VLOOKUP(AD20,インプットシート!$C:$Z,24,0),"")</f>
        <v/>
      </c>
      <c r="AF20" s="132" t="str">
        <f>IFERROR(+VLOOKUP(AD20,インプットシート!$C:$Z,20,0),"")</f>
        <v/>
      </c>
      <c r="AH20" s="77" t="s">
        <v>622</v>
      </c>
      <c r="AI20" s="77" t="str">
        <f>IFERROR(+VLOOKUP(AH20,インプットシート!$C:$Z,24,0),"")</f>
        <v/>
      </c>
      <c r="AJ20" s="132" t="str">
        <f>IFERROR(+VLOOKUP(AH20,インプットシート!$C:$Z,20,0),"")</f>
        <v/>
      </c>
      <c r="AL20" s="77" t="s">
        <v>623</v>
      </c>
      <c r="AM20" s="77" t="str">
        <f>IFERROR(+VLOOKUP(AL20,インプットシート!$C:$Z,24,0),"")</f>
        <v/>
      </c>
      <c r="AN20" s="132" t="str">
        <f>IFERROR(+VLOOKUP(AL20,インプットシート!$C:$Z,20,0),"")</f>
        <v/>
      </c>
      <c r="AP20" s="77" t="s">
        <v>624</v>
      </c>
      <c r="AQ20" s="77" t="str">
        <f>IFERROR(+VLOOKUP(AP20,インプットシート!$C:$Z,24,0),"")</f>
        <v/>
      </c>
      <c r="AR20" s="132" t="str">
        <f>IFERROR(+VLOOKUP(AP20,インプットシート!$C:$Z,20,0),"")</f>
        <v/>
      </c>
      <c r="AT20" s="77" t="s">
        <v>625</v>
      </c>
      <c r="AU20" s="77" t="str">
        <f>IFERROR(+VLOOKUP(AT20,インプットシート!$C:$Z,24,0),"")</f>
        <v/>
      </c>
      <c r="AV20" s="132" t="str">
        <f>IFERROR(+VLOOKUP(AT20,インプットシート!$C:$Z,20,0),"")</f>
        <v/>
      </c>
      <c r="AX20" s="77" t="s">
        <v>626</v>
      </c>
      <c r="AY20" s="77" t="str">
        <f>IFERROR(+VLOOKUP(AX20,インプットシート!$C:$Z,24,0),"")</f>
        <v/>
      </c>
      <c r="AZ20" s="132" t="str">
        <f>IFERROR(+VLOOKUP(AX20,インプットシート!$C:$Z,20,0),"")</f>
        <v/>
      </c>
      <c r="BB20" s="77" t="s">
        <v>627</v>
      </c>
      <c r="BC20" s="77" t="str">
        <f>IFERROR(+VLOOKUP(BB20,インプットシート!$C:$Z,24,0),"")</f>
        <v/>
      </c>
      <c r="BD20" s="132" t="str">
        <f>IFERROR(+VLOOKUP(BB20,インプットシート!$C:$Z,20,0),"")</f>
        <v/>
      </c>
      <c r="BF20" s="77" t="s">
        <v>628</v>
      </c>
      <c r="BG20" s="77" t="str">
        <f>IFERROR(+VLOOKUP(BF20,インプットシート!$C:$Z,24,0),"")</f>
        <v/>
      </c>
      <c r="BH20" s="132" t="str">
        <f>IFERROR(+VLOOKUP(BF20,インプットシート!$C:$Z,20,0),"")</f>
        <v/>
      </c>
      <c r="BJ20" s="77" t="s">
        <v>629</v>
      </c>
      <c r="BK20" s="77" t="str">
        <f>IFERROR(+VLOOKUP(BJ20,インプットシート!$C:$Z,24,0),"")</f>
        <v/>
      </c>
      <c r="BL20" s="132" t="str">
        <f>IFERROR(+VLOOKUP(BJ20,インプットシート!$C:$Z,20,0),"")</f>
        <v/>
      </c>
      <c r="BN20" s="77"/>
      <c r="BO20" s="77"/>
      <c r="BP20" s="132"/>
      <c r="BR20" s="77" t="s">
        <v>630</v>
      </c>
      <c r="BS20" s="77" t="str">
        <f>IFERROR(+VLOOKUP(BR20,インプットシート!$C:$Z,24,0),"")</f>
        <v/>
      </c>
      <c r="BT20" s="132" t="str">
        <f>IFERROR(+VLOOKUP(BR20,インプットシート!$C:$Z,20,0),"")</f>
        <v/>
      </c>
    </row>
    <row r="21" spans="2:72">
      <c r="B21" s="77" t="s">
        <v>631</v>
      </c>
      <c r="C21" s="77" t="str">
        <f>IFERROR(+VLOOKUP(B21,インプットシート!$C:$Z,24,0),"")</f>
        <v/>
      </c>
      <c r="D21" s="132" t="str">
        <f>IFERROR(+VLOOKUP(B21,インプットシート!$C:$Z,20,0),"")</f>
        <v/>
      </c>
      <c r="F21" s="77" t="s">
        <v>632</v>
      </c>
      <c r="G21" s="77" t="str">
        <f>IFERROR(+VLOOKUP(F21,インプットシート!$C:$Z,24,0),"")</f>
        <v/>
      </c>
      <c r="H21" s="132" t="str">
        <f>IFERROR(+VLOOKUP(F21,インプットシート!$C:$Z,20,0),"")</f>
        <v/>
      </c>
      <c r="J21" s="77" t="s">
        <v>633</v>
      </c>
      <c r="K21" s="77" t="str">
        <f>IFERROR(+VLOOKUP(J21,インプットシート!$C:$Z,24,0),"")</f>
        <v/>
      </c>
      <c r="L21" s="132" t="str">
        <f>IFERROR(+VLOOKUP(J21,インプットシート!$C:$Z,20,0),"")</f>
        <v/>
      </c>
      <c r="N21" s="77" t="s">
        <v>634</v>
      </c>
      <c r="O21" s="77" t="str">
        <f>IFERROR(+VLOOKUP(N21,インプットシート!$C:$Z,24,0),"")</f>
        <v/>
      </c>
      <c r="P21" s="132" t="str">
        <f>IFERROR(+VLOOKUP(N21,インプットシート!$C:$Z,20,0),"")</f>
        <v/>
      </c>
      <c r="R21" s="77" t="s">
        <v>635</v>
      </c>
      <c r="S21" s="77" t="str">
        <f>IFERROR(+VLOOKUP(R21,インプットシート!$C:$Z,24,0),"")</f>
        <v/>
      </c>
      <c r="T21" s="132" t="str">
        <f>IFERROR(+VLOOKUP(R21,インプットシート!$C:$Z,20,0),"")</f>
        <v/>
      </c>
      <c r="V21" s="77" t="s">
        <v>636</v>
      </c>
      <c r="W21" s="77" t="str">
        <f>IFERROR(+VLOOKUP(V21,インプットシート!$C:$Z,24,0),"")</f>
        <v/>
      </c>
      <c r="X21" s="132" t="str">
        <f>IFERROR(+VLOOKUP(V21,インプットシート!$C:$Z,20,0),"")</f>
        <v/>
      </c>
      <c r="Z21" s="77" t="s">
        <v>637</v>
      </c>
      <c r="AA21" s="77" t="str">
        <f>IFERROR(+VLOOKUP(Z21,インプットシート!$C:$Z,24,0),"")</f>
        <v/>
      </c>
      <c r="AB21" s="132" t="str">
        <f>IFERROR(+VLOOKUP(Z21,インプットシート!$C:$Z,20,0),"")</f>
        <v/>
      </c>
      <c r="AD21" s="77" t="s">
        <v>638</v>
      </c>
      <c r="AE21" s="77" t="str">
        <f>IFERROR(+VLOOKUP(AD21,インプットシート!$C:$Z,24,0),"")</f>
        <v/>
      </c>
      <c r="AF21" s="132" t="str">
        <f>IFERROR(+VLOOKUP(AD21,インプットシート!$C:$Z,20,0),"")</f>
        <v/>
      </c>
      <c r="AH21" s="77" t="s">
        <v>639</v>
      </c>
      <c r="AI21" s="77" t="str">
        <f>IFERROR(+VLOOKUP(AH21,インプットシート!$C:$Z,24,0),"")</f>
        <v/>
      </c>
      <c r="AJ21" s="132" t="str">
        <f>IFERROR(+VLOOKUP(AH21,インプットシート!$C:$Z,20,0),"")</f>
        <v/>
      </c>
      <c r="AL21" s="77" t="s">
        <v>640</v>
      </c>
      <c r="AM21" s="77" t="str">
        <f>IFERROR(+VLOOKUP(AL21,インプットシート!$C:$Z,24,0),"")</f>
        <v/>
      </c>
      <c r="AN21" s="132" t="str">
        <f>IFERROR(+VLOOKUP(AL21,インプットシート!$C:$Z,20,0),"")</f>
        <v/>
      </c>
      <c r="AP21" s="77" t="s">
        <v>641</v>
      </c>
      <c r="AQ21" s="77" t="str">
        <f>IFERROR(+VLOOKUP(AP21,インプットシート!$C:$Z,24,0),"")</f>
        <v/>
      </c>
      <c r="AR21" s="132" t="str">
        <f>IFERROR(+VLOOKUP(AP21,インプットシート!$C:$Z,20,0),"")</f>
        <v/>
      </c>
      <c r="AT21" s="77" t="s">
        <v>642</v>
      </c>
      <c r="AU21" s="77" t="str">
        <f>IFERROR(+VLOOKUP(AT21,インプットシート!$C:$Z,24,0),"")</f>
        <v/>
      </c>
      <c r="AV21" s="132" t="str">
        <f>IFERROR(+VLOOKUP(AT21,インプットシート!$C:$Z,20,0),"")</f>
        <v/>
      </c>
      <c r="AX21" s="77" t="s">
        <v>643</v>
      </c>
      <c r="AY21" s="77" t="str">
        <f>IFERROR(+VLOOKUP(AX21,インプットシート!$C:$Z,24,0),"")</f>
        <v/>
      </c>
      <c r="AZ21" s="132" t="str">
        <f>IFERROR(+VLOOKUP(AX21,インプットシート!$C:$Z,20,0),"")</f>
        <v/>
      </c>
      <c r="BB21" s="77" t="s">
        <v>644</v>
      </c>
      <c r="BC21" s="77" t="str">
        <f>IFERROR(+VLOOKUP(BB21,インプットシート!$C:$Z,24,0),"")</f>
        <v/>
      </c>
      <c r="BD21" s="132" t="str">
        <f>IFERROR(+VLOOKUP(BB21,インプットシート!$C:$Z,20,0),"")</f>
        <v/>
      </c>
      <c r="BF21" s="77" t="s">
        <v>645</v>
      </c>
      <c r="BG21" s="77" t="str">
        <f>IFERROR(+VLOOKUP(BF21,インプットシート!$C:$Z,24,0),"")</f>
        <v/>
      </c>
      <c r="BH21" s="132" t="str">
        <f>IFERROR(+VLOOKUP(BF21,インプットシート!$C:$Z,20,0),"")</f>
        <v/>
      </c>
      <c r="BJ21" s="77" t="s">
        <v>646</v>
      </c>
      <c r="BK21" s="77" t="str">
        <f>IFERROR(+VLOOKUP(BJ21,インプットシート!$C:$Z,24,0),"")</f>
        <v/>
      </c>
      <c r="BL21" s="132" t="str">
        <f>IFERROR(+VLOOKUP(BJ21,インプットシート!$C:$Z,20,0),"")</f>
        <v/>
      </c>
      <c r="BN21" s="77"/>
      <c r="BO21" s="77"/>
      <c r="BP21" s="132"/>
      <c r="BR21" s="77" t="s">
        <v>647</v>
      </c>
      <c r="BS21" s="77" t="str">
        <f>IFERROR(+VLOOKUP(BR21,インプットシート!$C:$Z,24,0),"")</f>
        <v/>
      </c>
      <c r="BT21" s="132" t="str">
        <f>IFERROR(+VLOOKUP(BR21,インプットシート!$C:$Z,20,0),"")</f>
        <v/>
      </c>
    </row>
    <row r="22" spans="2:72">
      <c r="B22" s="77" t="s">
        <v>648</v>
      </c>
      <c r="C22" s="77" t="str">
        <f>IFERROR(+VLOOKUP(B22,インプットシート!$C:$Z,24,0),"")</f>
        <v/>
      </c>
      <c r="D22" s="132" t="str">
        <f>IFERROR(+VLOOKUP(B22,インプットシート!$C:$Z,20,0),"")</f>
        <v/>
      </c>
      <c r="F22" s="77" t="s">
        <v>649</v>
      </c>
      <c r="G22" s="77" t="str">
        <f>IFERROR(+VLOOKUP(F22,インプットシート!$C:$Z,24,0),"")</f>
        <v/>
      </c>
      <c r="H22" s="132" t="str">
        <f>IFERROR(+VLOOKUP(F22,インプットシート!$C:$Z,20,0),"")</f>
        <v/>
      </c>
      <c r="J22" s="77" t="s">
        <v>650</v>
      </c>
      <c r="K22" s="77" t="str">
        <f>IFERROR(+VLOOKUP(J22,インプットシート!$C:$Z,24,0),"")</f>
        <v/>
      </c>
      <c r="L22" s="132" t="str">
        <f>IFERROR(+VLOOKUP(J22,インプットシート!$C:$Z,20,0),"")</f>
        <v/>
      </c>
      <c r="N22" s="77" t="s">
        <v>651</v>
      </c>
      <c r="O22" s="77" t="str">
        <f>IFERROR(+VLOOKUP(N22,インプットシート!$C:$Z,24,0),"")</f>
        <v/>
      </c>
      <c r="P22" s="132" t="str">
        <f>IFERROR(+VLOOKUP(N22,インプットシート!$C:$Z,20,0),"")</f>
        <v/>
      </c>
      <c r="R22" s="77" t="s">
        <v>652</v>
      </c>
      <c r="S22" s="77" t="str">
        <f>IFERROR(+VLOOKUP(R22,インプットシート!$C:$Z,24,0),"")</f>
        <v/>
      </c>
      <c r="T22" s="132" t="str">
        <f>IFERROR(+VLOOKUP(R22,インプットシート!$C:$Z,20,0),"")</f>
        <v/>
      </c>
      <c r="V22" s="77" t="s">
        <v>653</v>
      </c>
      <c r="W22" s="77" t="str">
        <f>IFERROR(+VLOOKUP(V22,インプットシート!$C:$Z,24,0),"")</f>
        <v/>
      </c>
      <c r="X22" s="132" t="str">
        <f>IFERROR(+VLOOKUP(V22,インプットシート!$C:$Z,20,0),"")</f>
        <v/>
      </c>
      <c r="Z22" s="77" t="s">
        <v>654</v>
      </c>
      <c r="AA22" s="77" t="str">
        <f>IFERROR(+VLOOKUP(Z22,インプットシート!$C:$Z,24,0),"")</f>
        <v/>
      </c>
      <c r="AB22" s="132" t="str">
        <f>IFERROR(+VLOOKUP(Z22,インプットシート!$C:$Z,20,0),"")</f>
        <v/>
      </c>
      <c r="AD22" s="77" t="s">
        <v>655</v>
      </c>
      <c r="AE22" s="77" t="str">
        <f>IFERROR(+VLOOKUP(AD22,インプットシート!$C:$Z,24,0),"")</f>
        <v/>
      </c>
      <c r="AF22" s="132" t="str">
        <f>IFERROR(+VLOOKUP(AD22,インプットシート!$C:$Z,20,0),"")</f>
        <v/>
      </c>
      <c r="AH22" s="77" t="s">
        <v>656</v>
      </c>
      <c r="AI22" s="77" t="str">
        <f>IFERROR(+VLOOKUP(AH22,インプットシート!$C:$Z,24,0),"")</f>
        <v/>
      </c>
      <c r="AJ22" s="132" t="str">
        <f>IFERROR(+VLOOKUP(AH22,インプットシート!$C:$Z,20,0),"")</f>
        <v/>
      </c>
      <c r="AL22" s="77" t="s">
        <v>657</v>
      </c>
      <c r="AM22" s="77" t="str">
        <f>IFERROR(+VLOOKUP(AL22,インプットシート!$C:$Z,24,0),"")</f>
        <v/>
      </c>
      <c r="AN22" s="132" t="str">
        <f>IFERROR(+VLOOKUP(AL22,インプットシート!$C:$Z,20,0),"")</f>
        <v/>
      </c>
      <c r="AP22" s="77" t="s">
        <v>658</v>
      </c>
      <c r="AQ22" s="77" t="str">
        <f>IFERROR(+VLOOKUP(AP22,インプットシート!$C:$Z,24,0),"")</f>
        <v/>
      </c>
      <c r="AR22" s="132" t="str">
        <f>IFERROR(+VLOOKUP(AP22,インプットシート!$C:$Z,20,0),"")</f>
        <v/>
      </c>
      <c r="AT22" s="77" t="s">
        <v>659</v>
      </c>
      <c r="AU22" s="77" t="str">
        <f>IFERROR(+VLOOKUP(AT22,インプットシート!$C:$Z,24,0),"")</f>
        <v/>
      </c>
      <c r="AV22" s="132" t="str">
        <f>IFERROR(+VLOOKUP(AT22,インプットシート!$C:$Z,20,0),"")</f>
        <v/>
      </c>
      <c r="AX22" s="77" t="s">
        <v>660</v>
      </c>
      <c r="AY22" s="77" t="str">
        <f>IFERROR(+VLOOKUP(AX22,インプットシート!$C:$Z,24,0),"")</f>
        <v/>
      </c>
      <c r="AZ22" s="132" t="str">
        <f>IFERROR(+VLOOKUP(AX22,インプットシート!$C:$Z,20,0),"")</f>
        <v/>
      </c>
      <c r="BB22" s="77" t="s">
        <v>661</v>
      </c>
      <c r="BC22" s="77" t="str">
        <f>IFERROR(+VLOOKUP(BB22,インプットシート!$C:$Z,24,0),"")</f>
        <v/>
      </c>
      <c r="BD22" s="132" t="str">
        <f>IFERROR(+VLOOKUP(BB22,インプットシート!$C:$Z,20,0),"")</f>
        <v/>
      </c>
      <c r="BF22" s="77" t="s">
        <v>662</v>
      </c>
      <c r="BG22" s="77" t="str">
        <f>IFERROR(+VLOOKUP(BF22,インプットシート!$C:$Z,24,0),"")</f>
        <v/>
      </c>
      <c r="BH22" s="132" t="str">
        <f>IFERROR(+VLOOKUP(BF22,インプットシート!$C:$Z,20,0),"")</f>
        <v/>
      </c>
      <c r="BJ22" s="77" t="s">
        <v>663</v>
      </c>
      <c r="BK22" s="77" t="str">
        <f>IFERROR(+VLOOKUP(BJ22,インプットシート!$C:$Z,24,0),"")</f>
        <v/>
      </c>
      <c r="BL22" s="132" t="str">
        <f>IFERROR(+VLOOKUP(BJ22,インプットシート!$C:$Z,20,0),"")</f>
        <v/>
      </c>
      <c r="BN22" s="77"/>
      <c r="BO22" s="77"/>
      <c r="BP22" s="132"/>
      <c r="BR22" s="77" t="s">
        <v>664</v>
      </c>
      <c r="BS22" s="77" t="str">
        <f>IFERROR(+VLOOKUP(BR22,インプットシート!$C:$Z,24,0),"")</f>
        <v/>
      </c>
      <c r="BT22" s="132" t="str">
        <f>IFERROR(+VLOOKUP(BR22,インプットシート!$C:$Z,20,0),"")</f>
        <v/>
      </c>
    </row>
    <row r="23" spans="2:72">
      <c r="B23" s="77" t="s">
        <v>665</v>
      </c>
      <c r="C23" s="77" t="str">
        <f>IFERROR(+VLOOKUP(B23,インプットシート!$C:$Z,24,0),"")</f>
        <v/>
      </c>
      <c r="D23" s="132" t="str">
        <f>IFERROR(+VLOOKUP(B23,インプットシート!$C:$Z,20,0),"")</f>
        <v/>
      </c>
      <c r="F23" s="77" t="s">
        <v>666</v>
      </c>
      <c r="G23" s="77" t="str">
        <f>IFERROR(+VLOOKUP(F23,インプットシート!$C:$Z,24,0),"")</f>
        <v/>
      </c>
      <c r="H23" s="132" t="str">
        <f>IFERROR(+VLOOKUP(F23,インプットシート!$C:$Z,20,0),"")</f>
        <v/>
      </c>
      <c r="J23" s="77" t="s">
        <v>667</v>
      </c>
      <c r="K23" s="77" t="str">
        <f>IFERROR(+VLOOKUP(J23,インプットシート!$C:$Z,24,0),"")</f>
        <v/>
      </c>
      <c r="L23" s="132" t="str">
        <f>IFERROR(+VLOOKUP(J23,インプットシート!$C:$Z,20,0),"")</f>
        <v/>
      </c>
      <c r="N23" s="77" t="s">
        <v>668</v>
      </c>
      <c r="O23" s="77" t="str">
        <f>IFERROR(+VLOOKUP(N23,インプットシート!$C:$Z,24,0),"")</f>
        <v/>
      </c>
      <c r="P23" s="132" t="str">
        <f>IFERROR(+VLOOKUP(N23,インプットシート!$C:$Z,20,0),"")</f>
        <v/>
      </c>
      <c r="R23" s="77" t="s">
        <v>669</v>
      </c>
      <c r="S23" s="77" t="str">
        <f>IFERROR(+VLOOKUP(R23,インプットシート!$C:$Z,24,0),"")</f>
        <v/>
      </c>
      <c r="T23" s="132" t="str">
        <f>IFERROR(+VLOOKUP(R23,インプットシート!$C:$Z,20,0),"")</f>
        <v/>
      </c>
      <c r="V23" s="77" t="s">
        <v>670</v>
      </c>
      <c r="W23" s="77" t="str">
        <f>IFERROR(+VLOOKUP(V23,インプットシート!$C:$Z,24,0),"")</f>
        <v/>
      </c>
      <c r="X23" s="132" t="str">
        <f>IFERROR(+VLOOKUP(V23,インプットシート!$C:$Z,20,0),"")</f>
        <v/>
      </c>
      <c r="Z23" s="77" t="s">
        <v>671</v>
      </c>
      <c r="AA23" s="77" t="str">
        <f>IFERROR(+VLOOKUP(Z23,インプットシート!$C:$Z,24,0),"")</f>
        <v/>
      </c>
      <c r="AB23" s="132" t="str">
        <f>IFERROR(+VLOOKUP(Z23,インプットシート!$C:$Z,20,0),"")</f>
        <v/>
      </c>
      <c r="AD23" s="77" t="s">
        <v>672</v>
      </c>
      <c r="AE23" s="77" t="str">
        <f>IFERROR(+VLOOKUP(AD23,インプットシート!$C:$Z,24,0),"")</f>
        <v/>
      </c>
      <c r="AF23" s="132" t="str">
        <f>IFERROR(+VLOOKUP(AD23,インプットシート!$C:$Z,20,0),"")</f>
        <v/>
      </c>
      <c r="AH23" s="77" t="s">
        <v>673</v>
      </c>
      <c r="AI23" s="77" t="str">
        <f>IFERROR(+VLOOKUP(AH23,インプットシート!$C:$Z,24,0),"")</f>
        <v/>
      </c>
      <c r="AJ23" s="132" t="str">
        <f>IFERROR(+VLOOKUP(AH23,インプットシート!$C:$Z,20,0),"")</f>
        <v/>
      </c>
      <c r="AL23" s="77" t="s">
        <v>674</v>
      </c>
      <c r="AM23" s="77" t="str">
        <f>IFERROR(+VLOOKUP(AL23,インプットシート!$C:$Z,24,0),"")</f>
        <v/>
      </c>
      <c r="AN23" s="132" t="str">
        <f>IFERROR(+VLOOKUP(AL23,インプットシート!$C:$Z,20,0),"")</f>
        <v/>
      </c>
      <c r="AP23" s="77" t="s">
        <v>675</v>
      </c>
      <c r="AQ23" s="77" t="str">
        <f>IFERROR(+VLOOKUP(AP23,インプットシート!$C:$Z,24,0),"")</f>
        <v/>
      </c>
      <c r="AR23" s="132" t="str">
        <f>IFERROR(+VLOOKUP(AP23,インプットシート!$C:$Z,20,0),"")</f>
        <v/>
      </c>
      <c r="AT23" s="77" t="s">
        <v>676</v>
      </c>
      <c r="AU23" s="77" t="str">
        <f>IFERROR(+VLOOKUP(AT23,インプットシート!$C:$Z,24,0),"")</f>
        <v/>
      </c>
      <c r="AV23" s="132" t="str">
        <f>IFERROR(+VLOOKUP(AT23,インプットシート!$C:$Z,20,0),"")</f>
        <v/>
      </c>
      <c r="AX23" s="77" t="s">
        <v>677</v>
      </c>
      <c r="AY23" s="77" t="str">
        <f>IFERROR(+VLOOKUP(AX23,インプットシート!$C:$Z,24,0),"")</f>
        <v/>
      </c>
      <c r="AZ23" s="132" t="str">
        <f>IFERROR(+VLOOKUP(AX23,インプットシート!$C:$Z,20,0),"")</f>
        <v/>
      </c>
      <c r="BB23" s="77" t="s">
        <v>678</v>
      </c>
      <c r="BC23" s="77" t="str">
        <f>IFERROR(+VLOOKUP(BB23,インプットシート!$C:$Z,24,0),"")</f>
        <v/>
      </c>
      <c r="BD23" s="132" t="str">
        <f>IFERROR(+VLOOKUP(BB23,インプットシート!$C:$Z,20,0),"")</f>
        <v/>
      </c>
      <c r="BF23" s="77" t="s">
        <v>679</v>
      </c>
      <c r="BG23" s="77" t="str">
        <f>IFERROR(+VLOOKUP(BF23,インプットシート!$C:$Z,24,0),"")</f>
        <v/>
      </c>
      <c r="BH23" s="132" t="str">
        <f>IFERROR(+VLOOKUP(BF23,インプットシート!$C:$Z,20,0),"")</f>
        <v/>
      </c>
      <c r="BJ23" s="77" t="s">
        <v>680</v>
      </c>
      <c r="BK23" s="77" t="str">
        <f>IFERROR(+VLOOKUP(BJ23,インプットシート!$C:$Z,24,0),"")</f>
        <v/>
      </c>
      <c r="BL23" s="132" t="str">
        <f>IFERROR(+VLOOKUP(BJ23,インプットシート!$C:$Z,20,0),"")</f>
        <v/>
      </c>
      <c r="BN23" s="77"/>
      <c r="BO23" s="77"/>
      <c r="BP23" s="132"/>
      <c r="BR23" s="77" t="s">
        <v>681</v>
      </c>
      <c r="BS23" s="77" t="str">
        <f>IFERROR(+VLOOKUP(BR23,インプットシート!$C:$Z,24,0),"")</f>
        <v/>
      </c>
      <c r="BT23" s="132" t="str">
        <f>IFERROR(+VLOOKUP(BR23,インプットシート!$C:$Z,20,0),"")</f>
        <v/>
      </c>
    </row>
    <row r="24" spans="2:72">
      <c r="B24" s="77" t="s">
        <v>682</v>
      </c>
      <c r="C24" s="77" t="str">
        <f>IFERROR(+VLOOKUP(B24,インプットシート!$C:$Z,24,0),"")</f>
        <v/>
      </c>
      <c r="D24" s="132" t="str">
        <f>IFERROR(+VLOOKUP(B24,インプットシート!$C:$Z,20,0),"")</f>
        <v/>
      </c>
      <c r="F24" s="77" t="s">
        <v>683</v>
      </c>
      <c r="G24" s="77" t="str">
        <f>IFERROR(+VLOOKUP(F24,インプットシート!$C:$Z,24,0),"")</f>
        <v/>
      </c>
      <c r="H24" s="132" t="str">
        <f>IFERROR(+VLOOKUP(F24,インプットシート!$C:$Z,20,0),"")</f>
        <v/>
      </c>
      <c r="J24" s="77" t="s">
        <v>684</v>
      </c>
      <c r="K24" s="77" t="str">
        <f>IFERROR(+VLOOKUP(J24,インプットシート!$C:$Z,24,0),"")</f>
        <v/>
      </c>
      <c r="L24" s="132" t="str">
        <f>IFERROR(+VLOOKUP(J24,インプットシート!$C:$Z,20,0),"")</f>
        <v/>
      </c>
      <c r="N24" s="77" t="s">
        <v>685</v>
      </c>
      <c r="O24" s="77" t="str">
        <f>IFERROR(+VLOOKUP(N24,インプットシート!$C:$Z,24,0),"")</f>
        <v/>
      </c>
      <c r="P24" s="132" t="str">
        <f>IFERROR(+VLOOKUP(N24,インプットシート!$C:$Z,20,0),"")</f>
        <v/>
      </c>
      <c r="R24" s="77" t="s">
        <v>686</v>
      </c>
      <c r="S24" s="77" t="str">
        <f>IFERROR(+VLOOKUP(R24,インプットシート!$C:$Z,24,0),"")</f>
        <v/>
      </c>
      <c r="T24" s="132" t="str">
        <f>IFERROR(+VLOOKUP(R24,インプットシート!$C:$Z,20,0),"")</f>
        <v/>
      </c>
      <c r="V24" s="77" t="s">
        <v>687</v>
      </c>
      <c r="W24" s="77" t="str">
        <f>IFERROR(+VLOOKUP(V24,インプットシート!$C:$Z,24,0),"")</f>
        <v/>
      </c>
      <c r="X24" s="132" t="str">
        <f>IFERROR(+VLOOKUP(V24,インプットシート!$C:$Z,20,0),"")</f>
        <v/>
      </c>
      <c r="Z24" s="77" t="s">
        <v>688</v>
      </c>
      <c r="AA24" s="77" t="str">
        <f>IFERROR(+VLOOKUP(Z24,インプットシート!$C:$Z,24,0),"")</f>
        <v/>
      </c>
      <c r="AB24" s="132" t="str">
        <f>IFERROR(+VLOOKUP(Z24,インプットシート!$C:$Z,20,0),"")</f>
        <v/>
      </c>
      <c r="AD24" s="77" t="s">
        <v>689</v>
      </c>
      <c r="AE24" s="77" t="str">
        <f>IFERROR(+VLOOKUP(AD24,インプットシート!$C:$Z,24,0),"")</f>
        <v/>
      </c>
      <c r="AF24" s="132" t="str">
        <f>IFERROR(+VLOOKUP(AD24,インプットシート!$C:$Z,20,0),"")</f>
        <v/>
      </c>
      <c r="AH24" s="77" t="s">
        <v>690</v>
      </c>
      <c r="AI24" s="77" t="str">
        <f>IFERROR(+VLOOKUP(AH24,インプットシート!$C:$Z,24,0),"")</f>
        <v/>
      </c>
      <c r="AJ24" s="132" t="str">
        <f>IFERROR(+VLOOKUP(AH24,インプットシート!$C:$Z,20,0),"")</f>
        <v/>
      </c>
      <c r="AL24" s="77" t="s">
        <v>691</v>
      </c>
      <c r="AM24" s="77" t="str">
        <f>IFERROR(+VLOOKUP(AL24,インプットシート!$C:$Z,24,0),"")</f>
        <v/>
      </c>
      <c r="AN24" s="132" t="str">
        <f>IFERROR(+VLOOKUP(AL24,インプットシート!$C:$Z,20,0),"")</f>
        <v/>
      </c>
      <c r="AP24" s="77" t="s">
        <v>692</v>
      </c>
      <c r="AQ24" s="77" t="str">
        <f>IFERROR(+VLOOKUP(AP24,インプットシート!$C:$Z,24,0),"")</f>
        <v/>
      </c>
      <c r="AR24" s="132" t="str">
        <f>IFERROR(+VLOOKUP(AP24,インプットシート!$C:$Z,20,0),"")</f>
        <v/>
      </c>
      <c r="AT24" s="77" t="s">
        <v>693</v>
      </c>
      <c r="AU24" s="77" t="str">
        <f>IFERROR(+VLOOKUP(AT24,インプットシート!$C:$Z,24,0),"")</f>
        <v/>
      </c>
      <c r="AV24" s="132" t="str">
        <f>IFERROR(+VLOOKUP(AT24,インプットシート!$C:$Z,20,0),"")</f>
        <v/>
      </c>
      <c r="AX24" s="77" t="s">
        <v>694</v>
      </c>
      <c r="AY24" s="77" t="str">
        <f>IFERROR(+VLOOKUP(AX24,インプットシート!$C:$Z,24,0),"")</f>
        <v/>
      </c>
      <c r="AZ24" s="132" t="str">
        <f>IFERROR(+VLOOKUP(AX24,インプットシート!$C:$Z,20,0),"")</f>
        <v/>
      </c>
      <c r="BB24" s="77" t="s">
        <v>695</v>
      </c>
      <c r="BC24" s="77" t="str">
        <f>IFERROR(+VLOOKUP(BB24,インプットシート!$C:$Z,24,0),"")</f>
        <v/>
      </c>
      <c r="BD24" s="132" t="str">
        <f>IFERROR(+VLOOKUP(BB24,インプットシート!$C:$Z,20,0),"")</f>
        <v/>
      </c>
      <c r="BF24" s="77" t="s">
        <v>696</v>
      </c>
      <c r="BG24" s="77" t="str">
        <f>IFERROR(+VLOOKUP(BF24,インプットシート!$C:$Z,24,0),"")</f>
        <v/>
      </c>
      <c r="BH24" s="132" t="str">
        <f>IFERROR(+VLOOKUP(BF24,インプットシート!$C:$Z,20,0),"")</f>
        <v/>
      </c>
      <c r="BJ24" s="77" t="s">
        <v>697</v>
      </c>
      <c r="BK24" s="77" t="str">
        <f>IFERROR(+VLOOKUP(BJ24,インプットシート!$C:$Z,24,0),"")</f>
        <v/>
      </c>
      <c r="BL24" s="132" t="str">
        <f>IFERROR(+VLOOKUP(BJ24,インプットシート!$C:$Z,20,0),"")</f>
        <v/>
      </c>
      <c r="BN24" s="77"/>
      <c r="BO24" s="77"/>
      <c r="BP24" s="132"/>
      <c r="BR24" s="77" t="s">
        <v>698</v>
      </c>
      <c r="BS24" s="77" t="str">
        <f>IFERROR(+VLOOKUP(BR24,インプットシート!$C:$Z,24,0),"")</f>
        <v/>
      </c>
      <c r="BT24" s="132" t="str">
        <f>IFERROR(+VLOOKUP(BR24,インプットシート!$C:$Z,20,0),"")</f>
        <v/>
      </c>
    </row>
    <row r="25" spans="2:72">
      <c r="B25" s="77" t="s">
        <v>699</v>
      </c>
      <c r="C25" s="77" t="str">
        <f>IFERROR(+VLOOKUP(B25,インプットシート!$C:$Z,24,0),"")</f>
        <v/>
      </c>
      <c r="D25" s="132" t="str">
        <f>IFERROR(+VLOOKUP(B25,インプットシート!$C:$Z,20,0),"")</f>
        <v/>
      </c>
      <c r="F25" s="77" t="s">
        <v>700</v>
      </c>
      <c r="G25" s="77" t="str">
        <f>IFERROR(+VLOOKUP(F25,インプットシート!$C:$Z,24,0),"")</f>
        <v/>
      </c>
      <c r="H25" s="132" t="str">
        <f>IFERROR(+VLOOKUP(F25,インプットシート!$C:$Z,20,0),"")</f>
        <v/>
      </c>
      <c r="J25" s="77" t="s">
        <v>701</v>
      </c>
      <c r="K25" s="77" t="str">
        <f>IFERROR(+VLOOKUP(J25,インプットシート!$C:$Z,24,0),"")</f>
        <v/>
      </c>
      <c r="L25" s="132" t="str">
        <f>IFERROR(+VLOOKUP(J25,インプットシート!$C:$Z,20,0),"")</f>
        <v/>
      </c>
      <c r="N25" s="77" t="s">
        <v>702</v>
      </c>
      <c r="O25" s="77" t="str">
        <f>IFERROR(+VLOOKUP(N25,インプットシート!$C:$Z,24,0),"")</f>
        <v/>
      </c>
      <c r="P25" s="132" t="str">
        <f>IFERROR(+VLOOKUP(N25,インプットシート!$C:$Z,20,0),"")</f>
        <v/>
      </c>
      <c r="R25" s="77" t="s">
        <v>703</v>
      </c>
      <c r="S25" s="77" t="str">
        <f>IFERROR(+VLOOKUP(R25,インプットシート!$C:$Z,24,0),"")</f>
        <v/>
      </c>
      <c r="T25" s="132" t="str">
        <f>IFERROR(+VLOOKUP(R25,インプットシート!$C:$Z,20,0),"")</f>
        <v/>
      </c>
      <c r="V25" s="77" t="s">
        <v>704</v>
      </c>
      <c r="W25" s="77" t="str">
        <f>IFERROR(+VLOOKUP(V25,インプットシート!$C:$Z,24,0),"")</f>
        <v/>
      </c>
      <c r="X25" s="132" t="str">
        <f>IFERROR(+VLOOKUP(V25,インプットシート!$C:$Z,20,0),"")</f>
        <v/>
      </c>
      <c r="Z25" s="77" t="s">
        <v>705</v>
      </c>
      <c r="AA25" s="77" t="str">
        <f>IFERROR(+VLOOKUP(Z25,インプットシート!$C:$Z,24,0),"")</f>
        <v/>
      </c>
      <c r="AB25" s="132" t="str">
        <f>IFERROR(+VLOOKUP(Z25,インプットシート!$C:$Z,20,0),"")</f>
        <v/>
      </c>
      <c r="AD25" s="77" t="s">
        <v>706</v>
      </c>
      <c r="AE25" s="77" t="str">
        <f>IFERROR(+VLOOKUP(AD25,インプットシート!$C:$Z,24,0),"")</f>
        <v/>
      </c>
      <c r="AF25" s="132" t="str">
        <f>IFERROR(+VLOOKUP(AD25,インプットシート!$C:$Z,20,0),"")</f>
        <v/>
      </c>
      <c r="AH25" s="77" t="s">
        <v>707</v>
      </c>
      <c r="AI25" s="77" t="str">
        <f>IFERROR(+VLOOKUP(AH25,インプットシート!$C:$Z,24,0),"")</f>
        <v/>
      </c>
      <c r="AJ25" s="132" t="str">
        <f>IFERROR(+VLOOKUP(AH25,インプットシート!$C:$Z,20,0),"")</f>
        <v/>
      </c>
      <c r="AL25" s="77" t="s">
        <v>708</v>
      </c>
      <c r="AM25" s="77" t="str">
        <f>IFERROR(+VLOOKUP(AL25,インプットシート!$C:$Z,24,0),"")</f>
        <v/>
      </c>
      <c r="AN25" s="132" t="str">
        <f>IFERROR(+VLOOKUP(AL25,インプットシート!$C:$Z,20,0),"")</f>
        <v/>
      </c>
      <c r="AP25" s="77" t="s">
        <v>709</v>
      </c>
      <c r="AQ25" s="77" t="str">
        <f>IFERROR(+VLOOKUP(AP25,インプットシート!$C:$Z,24,0),"")</f>
        <v/>
      </c>
      <c r="AR25" s="132" t="str">
        <f>IFERROR(+VLOOKUP(AP25,インプットシート!$C:$Z,20,0),"")</f>
        <v/>
      </c>
      <c r="AT25" s="77" t="s">
        <v>710</v>
      </c>
      <c r="AU25" s="77" t="str">
        <f>IFERROR(+VLOOKUP(AT25,インプットシート!$C:$Z,24,0),"")</f>
        <v/>
      </c>
      <c r="AV25" s="132" t="str">
        <f>IFERROR(+VLOOKUP(AT25,インプットシート!$C:$Z,20,0),"")</f>
        <v/>
      </c>
      <c r="AX25" s="77" t="s">
        <v>711</v>
      </c>
      <c r="AY25" s="77" t="str">
        <f>IFERROR(+VLOOKUP(AX25,インプットシート!$C:$Z,24,0),"")</f>
        <v/>
      </c>
      <c r="AZ25" s="132" t="str">
        <f>IFERROR(+VLOOKUP(AX25,インプットシート!$C:$Z,20,0),"")</f>
        <v/>
      </c>
      <c r="BB25" s="77" t="s">
        <v>712</v>
      </c>
      <c r="BC25" s="77" t="str">
        <f>IFERROR(+VLOOKUP(BB25,インプットシート!$C:$Z,24,0),"")</f>
        <v/>
      </c>
      <c r="BD25" s="132" t="str">
        <f>IFERROR(+VLOOKUP(BB25,インプットシート!$C:$Z,20,0),"")</f>
        <v/>
      </c>
      <c r="BF25" s="77" t="s">
        <v>713</v>
      </c>
      <c r="BG25" s="77" t="str">
        <f>IFERROR(+VLOOKUP(BF25,インプットシート!$C:$Z,24,0),"")</f>
        <v/>
      </c>
      <c r="BH25" s="132" t="str">
        <f>IFERROR(+VLOOKUP(BF25,インプットシート!$C:$Z,20,0),"")</f>
        <v/>
      </c>
      <c r="BJ25" s="77" t="s">
        <v>714</v>
      </c>
      <c r="BK25" s="77" t="str">
        <f>IFERROR(+VLOOKUP(BJ25,インプットシート!$C:$Z,24,0),"")</f>
        <v/>
      </c>
      <c r="BL25" s="132" t="str">
        <f>IFERROR(+VLOOKUP(BJ25,インプットシート!$C:$Z,20,0),"")</f>
        <v/>
      </c>
      <c r="BN25" s="77"/>
      <c r="BO25" s="77"/>
      <c r="BP25" s="132"/>
      <c r="BR25" s="77" t="s">
        <v>715</v>
      </c>
      <c r="BS25" s="77" t="str">
        <f>IFERROR(+VLOOKUP(BR25,インプットシート!$C:$Z,24,0),"")</f>
        <v/>
      </c>
      <c r="BT25" s="132" t="str">
        <f>IFERROR(+VLOOKUP(BR25,インプットシート!$C:$Z,20,0),"")</f>
        <v/>
      </c>
    </row>
    <row r="26" spans="2:72">
      <c r="B26" s="77" t="s">
        <v>716</v>
      </c>
      <c r="C26" s="77" t="str">
        <f>IFERROR(+VLOOKUP(B26,インプットシート!$C:$Z,24,0),"")</f>
        <v/>
      </c>
      <c r="D26" s="132" t="str">
        <f>IFERROR(+VLOOKUP(B26,インプットシート!$C:$Z,20,0),"")</f>
        <v/>
      </c>
      <c r="F26" s="77" t="s">
        <v>717</v>
      </c>
      <c r="G26" s="77" t="str">
        <f>IFERROR(+VLOOKUP(F26,インプットシート!$C:$Z,24,0),"")</f>
        <v/>
      </c>
      <c r="H26" s="132" t="str">
        <f>IFERROR(+VLOOKUP(F26,インプットシート!$C:$Z,20,0),"")</f>
        <v/>
      </c>
      <c r="J26" s="77" t="s">
        <v>718</v>
      </c>
      <c r="K26" s="77" t="str">
        <f>IFERROR(+VLOOKUP(J26,インプットシート!$C:$Z,24,0),"")</f>
        <v/>
      </c>
      <c r="L26" s="132" t="str">
        <f>IFERROR(+VLOOKUP(J26,インプットシート!$C:$Z,20,0),"")</f>
        <v/>
      </c>
      <c r="N26" s="77" t="s">
        <v>719</v>
      </c>
      <c r="O26" s="77" t="str">
        <f>IFERROR(+VLOOKUP(N26,インプットシート!$C:$Z,24,0),"")</f>
        <v/>
      </c>
      <c r="P26" s="132" t="str">
        <f>IFERROR(+VLOOKUP(N26,インプットシート!$C:$Z,20,0),"")</f>
        <v/>
      </c>
      <c r="R26" s="77" t="s">
        <v>720</v>
      </c>
      <c r="S26" s="77" t="str">
        <f>IFERROR(+VLOOKUP(R26,インプットシート!$C:$Z,24,0),"")</f>
        <v/>
      </c>
      <c r="T26" s="132" t="str">
        <f>IFERROR(+VLOOKUP(R26,インプットシート!$C:$Z,20,0),"")</f>
        <v/>
      </c>
      <c r="V26" s="77" t="s">
        <v>721</v>
      </c>
      <c r="W26" s="77" t="str">
        <f>IFERROR(+VLOOKUP(V26,インプットシート!$C:$Z,24,0),"")</f>
        <v/>
      </c>
      <c r="X26" s="132" t="str">
        <f>IFERROR(+VLOOKUP(V26,インプットシート!$C:$Z,20,0),"")</f>
        <v/>
      </c>
      <c r="Z26" s="77" t="s">
        <v>722</v>
      </c>
      <c r="AA26" s="77" t="str">
        <f>IFERROR(+VLOOKUP(Z26,インプットシート!$C:$Z,24,0),"")</f>
        <v/>
      </c>
      <c r="AB26" s="132" t="str">
        <f>IFERROR(+VLOOKUP(Z26,インプットシート!$C:$Z,20,0),"")</f>
        <v/>
      </c>
      <c r="AD26" s="77" t="s">
        <v>723</v>
      </c>
      <c r="AE26" s="77" t="str">
        <f>IFERROR(+VLOOKUP(AD26,インプットシート!$C:$Z,24,0),"")</f>
        <v/>
      </c>
      <c r="AF26" s="132" t="str">
        <f>IFERROR(+VLOOKUP(AD26,インプットシート!$C:$Z,20,0),"")</f>
        <v/>
      </c>
      <c r="AH26" s="77" t="s">
        <v>724</v>
      </c>
      <c r="AI26" s="77" t="str">
        <f>IFERROR(+VLOOKUP(AH26,インプットシート!$C:$Z,24,0),"")</f>
        <v/>
      </c>
      <c r="AJ26" s="132" t="str">
        <f>IFERROR(+VLOOKUP(AH26,インプットシート!$C:$Z,20,0),"")</f>
        <v/>
      </c>
      <c r="AL26" s="77" t="s">
        <v>725</v>
      </c>
      <c r="AM26" s="77" t="str">
        <f>IFERROR(+VLOOKUP(AL26,インプットシート!$C:$Z,24,0),"")</f>
        <v/>
      </c>
      <c r="AN26" s="132" t="str">
        <f>IFERROR(+VLOOKUP(AL26,インプットシート!$C:$Z,20,0),"")</f>
        <v/>
      </c>
      <c r="AP26" s="77" t="s">
        <v>726</v>
      </c>
      <c r="AQ26" s="77" t="str">
        <f>IFERROR(+VLOOKUP(AP26,インプットシート!$C:$Z,24,0),"")</f>
        <v/>
      </c>
      <c r="AR26" s="132" t="str">
        <f>IFERROR(+VLOOKUP(AP26,インプットシート!$C:$Z,20,0),"")</f>
        <v/>
      </c>
      <c r="AT26" s="77" t="s">
        <v>727</v>
      </c>
      <c r="AU26" s="77" t="str">
        <f>IFERROR(+VLOOKUP(AT26,インプットシート!$C:$Z,24,0),"")</f>
        <v/>
      </c>
      <c r="AV26" s="132" t="str">
        <f>IFERROR(+VLOOKUP(AT26,インプットシート!$C:$Z,20,0),"")</f>
        <v/>
      </c>
      <c r="AX26" s="77" t="s">
        <v>728</v>
      </c>
      <c r="AY26" s="77" t="str">
        <f>IFERROR(+VLOOKUP(AX26,インプットシート!$C:$Z,24,0),"")</f>
        <v/>
      </c>
      <c r="AZ26" s="132" t="str">
        <f>IFERROR(+VLOOKUP(AX26,インプットシート!$C:$Z,20,0),"")</f>
        <v/>
      </c>
      <c r="BB26" s="77" t="s">
        <v>729</v>
      </c>
      <c r="BC26" s="77" t="str">
        <f>IFERROR(+VLOOKUP(BB26,インプットシート!$C:$Z,24,0),"")</f>
        <v/>
      </c>
      <c r="BD26" s="132" t="str">
        <f>IFERROR(+VLOOKUP(BB26,インプットシート!$C:$Z,20,0),"")</f>
        <v/>
      </c>
      <c r="BF26" s="77" t="s">
        <v>730</v>
      </c>
      <c r="BG26" s="77" t="str">
        <f>IFERROR(+VLOOKUP(BF26,インプットシート!$C:$Z,24,0),"")</f>
        <v/>
      </c>
      <c r="BH26" s="132" t="str">
        <f>IFERROR(+VLOOKUP(BF26,インプットシート!$C:$Z,20,0),"")</f>
        <v/>
      </c>
      <c r="BJ26" s="77" t="s">
        <v>731</v>
      </c>
      <c r="BK26" s="77" t="str">
        <f>IFERROR(+VLOOKUP(BJ26,インプットシート!$C:$Z,24,0),"")</f>
        <v/>
      </c>
      <c r="BL26" s="132" t="str">
        <f>IFERROR(+VLOOKUP(BJ26,インプットシート!$C:$Z,20,0),"")</f>
        <v/>
      </c>
      <c r="BN26" s="77"/>
      <c r="BO26" s="77"/>
      <c r="BP26" s="132"/>
      <c r="BR26" s="77" t="s">
        <v>732</v>
      </c>
      <c r="BS26" s="77" t="str">
        <f>IFERROR(+VLOOKUP(BR26,インプットシート!$C:$Z,24,0),"")</f>
        <v/>
      </c>
      <c r="BT26" s="132" t="str">
        <f>IFERROR(+VLOOKUP(BR26,インプットシート!$C:$Z,20,0),"")</f>
        <v/>
      </c>
    </row>
    <row r="27" spans="2:72">
      <c r="B27" s="77" t="s">
        <v>733</v>
      </c>
      <c r="C27" s="77" t="str">
        <f>IFERROR(+VLOOKUP(B27,インプットシート!$C:$Z,24,0),"")</f>
        <v/>
      </c>
      <c r="D27" s="132" t="str">
        <f>IFERROR(+VLOOKUP(B27,インプットシート!$C:$Z,20,0),"")</f>
        <v/>
      </c>
      <c r="F27" s="77" t="s">
        <v>734</v>
      </c>
      <c r="G27" s="77" t="str">
        <f>IFERROR(+VLOOKUP(F27,インプットシート!$C:$Z,24,0),"")</f>
        <v/>
      </c>
      <c r="H27" s="132" t="str">
        <f>IFERROR(+VLOOKUP(F27,インプットシート!$C:$Z,20,0),"")</f>
        <v/>
      </c>
      <c r="J27" s="77" t="s">
        <v>735</v>
      </c>
      <c r="K27" s="77" t="str">
        <f>IFERROR(+VLOOKUP(J27,インプットシート!$C:$Z,24,0),"")</f>
        <v/>
      </c>
      <c r="L27" s="132" t="str">
        <f>IFERROR(+VLOOKUP(J27,インプットシート!$C:$Z,20,0),"")</f>
        <v/>
      </c>
      <c r="N27" s="77" t="s">
        <v>736</v>
      </c>
      <c r="O27" s="77" t="str">
        <f>IFERROR(+VLOOKUP(N27,インプットシート!$C:$Z,24,0),"")</f>
        <v/>
      </c>
      <c r="P27" s="132" t="str">
        <f>IFERROR(+VLOOKUP(N27,インプットシート!$C:$Z,20,0),"")</f>
        <v/>
      </c>
      <c r="R27" s="77" t="s">
        <v>737</v>
      </c>
      <c r="S27" s="77" t="str">
        <f>IFERROR(+VLOOKUP(R27,インプットシート!$C:$Z,24,0),"")</f>
        <v/>
      </c>
      <c r="T27" s="132" t="str">
        <f>IFERROR(+VLOOKUP(R27,インプットシート!$C:$Z,20,0),"")</f>
        <v/>
      </c>
      <c r="V27" s="77" t="s">
        <v>738</v>
      </c>
      <c r="W27" s="77" t="str">
        <f>IFERROR(+VLOOKUP(V27,インプットシート!$C:$Z,24,0),"")</f>
        <v/>
      </c>
      <c r="X27" s="132" t="str">
        <f>IFERROR(+VLOOKUP(V27,インプットシート!$C:$Z,20,0),"")</f>
        <v/>
      </c>
      <c r="Z27" s="77" t="s">
        <v>739</v>
      </c>
      <c r="AA27" s="77" t="str">
        <f>IFERROR(+VLOOKUP(Z27,インプットシート!$C:$Z,24,0),"")</f>
        <v/>
      </c>
      <c r="AB27" s="132" t="str">
        <f>IFERROR(+VLOOKUP(Z27,インプットシート!$C:$Z,20,0),"")</f>
        <v/>
      </c>
      <c r="AD27" s="77" t="s">
        <v>740</v>
      </c>
      <c r="AE27" s="77" t="str">
        <f>IFERROR(+VLOOKUP(AD27,インプットシート!$C:$Z,24,0),"")</f>
        <v/>
      </c>
      <c r="AF27" s="132" t="str">
        <f>IFERROR(+VLOOKUP(AD27,インプットシート!$C:$Z,20,0),"")</f>
        <v/>
      </c>
      <c r="AH27" s="77" t="s">
        <v>741</v>
      </c>
      <c r="AI27" s="77" t="str">
        <f>IFERROR(+VLOOKUP(AH27,インプットシート!$C:$Z,24,0),"")</f>
        <v/>
      </c>
      <c r="AJ27" s="132" t="str">
        <f>IFERROR(+VLOOKUP(AH27,インプットシート!$C:$Z,20,0),"")</f>
        <v/>
      </c>
      <c r="AL27" s="77" t="s">
        <v>742</v>
      </c>
      <c r="AM27" s="77" t="str">
        <f>IFERROR(+VLOOKUP(AL27,インプットシート!$C:$Z,24,0),"")</f>
        <v/>
      </c>
      <c r="AN27" s="132" t="str">
        <f>IFERROR(+VLOOKUP(AL27,インプットシート!$C:$Z,20,0),"")</f>
        <v/>
      </c>
      <c r="AP27" s="77" t="s">
        <v>743</v>
      </c>
      <c r="AQ27" s="77" t="str">
        <f>IFERROR(+VLOOKUP(AP27,インプットシート!$C:$Z,24,0),"")</f>
        <v/>
      </c>
      <c r="AR27" s="132" t="str">
        <f>IFERROR(+VLOOKUP(AP27,インプットシート!$C:$Z,20,0),"")</f>
        <v/>
      </c>
      <c r="AT27" s="77" t="s">
        <v>744</v>
      </c>
      <c r="AU27" s="77" t="str">
        <f>IFERROR(+VLOOKUP(AT27,インプットシート!$C:$Z,24,0),"")</f>
        <v/>
      </c>
      <c r="AV27" s="132" t="str">
        <f>IFERROR(+VLOOKUP(AT27,インプットシート!$C:$Z,20,0),"")</f>
        <v/>
      </c>
      <c r="AX27" s="77" t="s">
        <v>745</v>
      </c>
      <c r="AY27" s="77" t="str">
        <f>IFERROR(+VLOOKUP(AX27,インプットシート!$C:$Z,24,0),"")</f>
        <v/>
      </c>
      <c r="AZ27" s="132" t="str">
        <f>IFERROR(+VLOOKUP(AX27,インプットシート!$C:$Z,20,0),"")</f>
        <v/>
      </c>
      <c r="BB27" s="77" t="s">
        <v>746</v>
      </c>
      <c r="BC27" s="77" t="str">
        <f>IFERROR(+VLOOKUP(BB27,インプットシート!$C:$Z,24,0),"")</f>
        <v/>
      </c>
      <c r="BD27" s="132" t="str">
        <f>IFERROR(+VLOOKUP(BB27,インプットシート!$C:$Z,20,0),"")</f>
        <v/>
      </c>
      <c r="BF27" s="77" t="s">
        <v>747</v>
      </c>
      <c r="BG27" s="77" t="str">
        <f>IFERROR(+VLOOKUP(BF27,インプットシート!$C:$Z,24,0),"")</f>
        <v/>
      </c>
      <c r="BH27" s="132" t="str">
        <f>IFERROR(+VLOOKUP(BF27,インプットシート!$C:$Z,20,0),"")</f>
        <v/>
      </c>
      <c r="BJ27" s="77" t="s">
        <v>748</v>
      </c>
      <c r="BK27" s="77" t="str">
        <f>IFERROR(+VLOOKUP(BJ27,インプットシート!$C:$Z,24,0),"")</f>
        <v/>
      </c>
      <c r="BL27" s="132" t="str">
        <f>IFERROR(+VLOOKUP(BJ27,インプットシート!$C:$Z,20,0),"")</f>
        <v/>
      </c>
      <c r="BN27" s="77"/>
      <c r="BO27" s="77"/>
      <c r="BP27" s="132"/>
      <c r="BR27" s="77" t="s">
        <v>749</v>
      </c>
      <c r="BS27" s="77" t="str">
        <f>IFERROR(+VLOOKUP(BR27,インプットシート!$C:$Z,24,0),"")</f>
        <v/>
      </c>
      <c r="BT27" s="132" t="str">
        <f>IFERROR(+VLOOKUP(BR27,インプットシート!$C:$Z,20,0),"")</f>
        <v/>
      </c>
    </row>
    <row r="28" spans="2:72">
      <c r="B28" s="77" t="s">
        <v>750</v>
      </c>
      <c r="C28" s="77" t="str">
        <f>IFERROR(+VLOOKUP(B28,インプットシート!$C:$Z,24,0),"")</f>
        <v/>
      </c>
      <c r="D28" s="132" t="str">
        <f>IFERROR(+VLOOKUP(B28,インプットシート!$C:$Z,20,0),"")</f>
        <v/>
      </c>
      <c r="F28" s="77" t="s">
        <v>751</v>
      </c>
      <c r="G28" s="77" t="str">
        <f>IFERROR(+VLOOKUP(F28,インプットシート!$C:$Z,24,0),"")</f>
        <v/>
      </c>
      <c r="H28" s="132" t="str">
        <f>IFERROR(+VLOOKUP(F28,インプットシート!$C:$Z,20,0),"")</f>
        <v/>
      </c>
      <c r="J28" s="77" t="s">
        <v>752</v>
      </c>
      <c r="K28" s="77" t="str">
        <f>IFERROR(+VLOOKUP(J28,インプットシート!$C:$Z,24,0),"")</f>
        <v/>
      </c>
      <c r="L28" s="132" t="str">
        <f>IFERROR(+VLOOKUP(J28,インプットシート!$C:$Z,20,0),"")</f>
        <v/>
      </c>
      <c r="N28" s="77" t="s">
        <v>753</v>
      </c>
      <c r="O28" s="77" t="str">
        <f>IFERROR(+VLOOKUP(N28,インプットシート!$C:$Z,24,0),"")</f>
        <v/>
      </c>
      <c r="P28" s="132" t="str">
        <f>IFERROR(+VLOOKUP(N28,インプットシート!$C:$Z,20,0),"")</f>
        <v/>
      </c>
      <c r="R28" s="77" t="s">
        <v>754</v>
      </c>
      <c r="S28" s="77" t="str">
        <f>IFERROR(+VLOOKUP(R28,インプットシート!$C:$Z,24,0),"")</f>
        <v/>
      </c>
      <c r="T28" s="132" t="str">
        <f>IFERROR(+VLOOKUP(R28,インプットシート!$C:$Z,20,0),"")</f>
        <v/>
      </c>
      <c r="V28" s="77" t="s">
        <v>755</v>
      </c>
      <c r="W28" s="77" t="str">
        <f>IFERROR(+VLOOKUP(V28,インプットシート!$C:$Z,24,0),"")</f>
        <v/>
      </c>
      <c r="X28" s="132" t="str">
        <f>IFERROR(+VLOOKUP(V28,インプットシート!$C:$Z,20,0),"")</f>
        <v/>
      </c>
      <c r="Z28" s="77" t="s">
        <v>756</v>
      </c>
      <c r="AA28" s="77" t="str">
        <f>IFERROR(+VLOOKUP(Z28,インプットシート!$C:$Z,24,0),"")</f>
        <v/>
      </c>
      <c r="AB28" s="132" t="str">
        <f>IFERROR(+VLOOKUP(Z28,インプットシート!$C:$Z,20,0),"")</f>
        <v/>
      </c>
      <c r="AD28" s="77" t="s">
        <v>757</v>
      </c>
      <c r="AE28" s="77" t="str">
        <f>IFERROR(+VLOOKUP(AD28,インプットシート!$C:$Z,24,0),"")</f>
        <v/>
      </c>
      <c r="AF28" s="132" t="str">
        <f>IFERROR(+VLOOKUP(AD28,インプットシート!$C:$Z,20,0),"")</f>
        <v/>
      </c>
      <c r="AH28" s="77" t="s">
        <v>758</v>
      </c>
      <c r="AI28" s="77" t="str">
        <f>IFERROR(+VLOOKUP(AH28,インプットシート!$C:$Z,24,0),"")</f>
        <v/>
      </c>
      <c r="AJ28" s="132" t="str">
        <f>IFERROR(+VLOOKUP(AH28,インプットシート!$C:$Z,20,0),"")</f>
        <v/>
      </c>
      <c r="AL28" s="77" t="s">
        <v>759</v>
      </c>
      <c r="AM28" s="77" t="str">
        <f>IFERROR(+VLOOKUP(AL28,インプットシート!$C:$Z,24,0),"")</f>
        <v/>
      </c>
      <c r="AN28" s="132" t="str">
        <f>IFERROR(+VLOOKUP(AL28,インプットシート!$C:$Z,20,0),"")</f>
        <v/>
      </c>
      <c r="AP28" s="77" t="s">
        <v>760</v>
      </c>
      <c r="AQ28" s="77" t="str">
        <f>IFERROR(+VLOOKUP(AP28,インプットシート!$C:$Z,24,0),"")</f>
        <v/>
      </c>
      <c r="AR28" s="132" t="str">
        <f>IFERROR(+VLOOKUP(AP28,インプットシート!$C:$Z,20,0),"")</f>
        <v/>
      </c>
      <c r="AT28" s="77" t="s">
        <v>761</v>
      </c>
      <c r="AU28" s="77" t="str">
        <f>IFERROR(+VLOOKUP(AT28,インプットシート!$C:$Z,24,0),"")</f>
        <v/>
      </c>
      <c r="AV28" s="132" t="str">
        <f>IFERROR(+VLOOKUP(AT28,インプットシート!$C:$Z,20,0),"")</f>
        <v/>
      </c>
      <c r="AX28" s="77" t="s">
        <v>762</v>
      </c>
      <c r="AY28" s="77" t="str">
        <f>IFERROR(+VLOOKUP(AX28,インプットシート!$C:$Z,24,0),"")</f>
        <v/>
      </c>
      <c r="AZ28" s="132" t="str">
        <f>IFERROR(+VLOOKUP(AX28,インプットシート!$C:$Z,20,0),"")</f>
        <v/>
      </c>
      <c r="BB28" s="77" t="s">
        <v>763</v>
      </c>
      <c r="BC28" s="77" t="str">
        <f>IFERROR(+VLOOKUP(BB28,インプットシート!$C:$Z,24,0),"")</f>
        <v/>
      </c>
      <c r="BD28" s="132" t="str">
        <f>IFERROR(+VLOOKUP(BB28,インプットシート!$C:$Z,20,0),"")</f>
        <v/>
      </c>
      <c r="BF28" s="77" t="s">
        <v>764</v>
      </c>
      <c r="BG28" s="77" t="str">
        <f>IFERROR(+VLOOKUP(BF28,インプットシート!$C:$Z,24,0),"")</f>
        <v/>
      </c>
      <c r="BH28" s="132" t="str">
        <f>IFERROR(+VLOOKUP(BF28,インプットシート!$C:$Z,20,0),"")</f>
        <v/>
      </c>
      <c r="BJ28" s="77" t="s">
        <v>765</v>
      </c>
      <c r="BK28" s="77" t="str">
        <f>IFERROR(+VLOOKUP(BJ28,インプットシート!$C:$Z,24,0),"")</f>
        <v/>
      </c>
      <c r="BL28" s="132" t="str">
        <f>IFERROR(+VLOOKUP(BJ28,インプットシート!$C:$Z,20,0),"")</f>
        <v/>
      </c>
      <c r="BN28" s="77"/>
      <c r="BO28" s="77"/>
      <c r="BP28" s="132"/>
      <c r="BR28" s="77" t="s">
        <v>766</v>
      </c>
      <c r="BS28" s="77" t="str">
        <f>IFERROR(+VLOOKUP(BR28,インプットシート!$C:$Z,24,0),"")</f>
        <v/>
      </c>
      <c r="BT28" s="132" t="str">
        <f>IFERROR(+VLOOKUP(BR28,インプットシート!$C:$Z,20,0),"")</f>
        <v/>
      </c>
    </row>
    <row r="29" spans="2:72">
      <c r="B29" s="77" t="s">
        <v>767</v>
      </c>
      <c r="C29" s="77" t="str">
        <f>IFERROR(+VLOOKUP(B29,インプットシート!$C:$Z,24,0),"")</f>
        <v/>
      </c>
      <c r="D29" s="132" t="str">
        <f>IFERROR(+VLOOKUP(B29,インプットシート!$C:$Z,20,0),"")</f>
        <v/>
      </c>
      <c r="F29" s="77" t="s">
        <v>768</v>
      </c>
      <c r="G29" s="77" t="str">
        <f>IFERROR(+VLOOKUP(F29,インプットシート!$C:$Z,24,0),"")</f>
        <v/>
      </c>
      <c r="H29" s="132" t="str">
        <f>IFERROR(+VLOOKUP(F29,インプットシート!$C:$Z,20,0),"")</f>
        <v/>
      </c>
      <c r="J29" s="77" t="s">
        <v>769</v>
      </c>
      <c r="K29" s="77" t="str">
        <f>IFERROR(+VLOOKUP(J29,インプットシート!$C:$Z,24,0),"")</f>
        <v/>
      </c>
      <c r="L29" s="132" t="str">
        <f>IFERROR(+VLOOKUP(J29,インプットシート!$C:$Z,20,0),"")</f>
        <v/>
      </c>
      <c r="N29" s="77" t="s">
        <v>770</v>
      </c>
      <c r="O29" s="77" t="str">
        <f>IFERROR(+VLOOKUP(N29,インプットシート!$C:$Z,24,0),"")</f>
        <v/>
      </c>
      <c r="P29" s="132" t="str">
        <f>IFERROR(+VLOOKUP(N29,インプットシート!$C:$Z,20,0),"")</f>
        <v/>
      </c>
      <c r="R29" s="77" t="s">
        <v>771</v>
      </c>
      <c r="S29" s="77" t="str">
        <f>IFERROR(+VLOOKUP(R29,インプットシート!$C:$Z,24,0),"")</f>
        <v/>
      </c>
      <c r="T29" s="132" t="str">
        <f>IFERROR(+VLOOKUP(R29,インプットシート!$C:$Z,20,0),"")</f>
        <v/>
      </c>
      <c r="V29" s="77" t="s">
        <v>772</v>
      </c>
      <c r="W29" s="77" t="str">
        <f>IFERROR(+VLOOKUP(V29,インプットシート!$C:$Z,24,0),"")</f>
        <v/>
      </c>
      <c r="X29" s="132" t="str">
        <f>IFERROR(+VLOOKUP(V29,インプットシート!$C:$Z,20,0),"")</f>
        <v/>
      </c>
      <c r="Z29" s="77" t="s">
        <v>773</v>
      </c>
      <c r="AA29" s="77" t="str">
        <f>IFERROR(+VLOOKUP(Z29,インプットシート!$C:$Z,24,0),"")</f>
        <v/>
      </c>
      <c r="AB29" s="132" t="str">
        <f>IFERROR(+VLOOKUP(Z29,インプットシート!$C:$Z,20,0),"")</f>
        <v/>
      </c>
      <c r="AD29" s="77" t="s">
        <v>774</v>
      </c>
      <c r="AE29" s="77" t="str">
        <f>IFERROR(+VLOOKUP(AD29,インプットシート!$C:$Z,24,0),"")</f>
        <v/>
      </c>
      <c r="AF29" s="132" t="str">
        <f>IFERROR(+VLOOKUP(AD29,インプットシート!$C:$Z,20,0),"")</f>
        <v/>
      </c>
      <c r="AH29" s="77" t="s">
        <v>775</v>
      </c>
      <c r="AI29" s="77" t="str">
        <f>IFERROR(+VLOOKUP(AH29,インプットシート!$C:$Z,24,0),"")</f>
        <v/>
      </c>
      <c r="AJ29" s="132" t="str">
        <f>IFERROR(+VLOOKUP(AH29,インプットシート!$C:$Z,20,0),"")</f>
        <v/>
      </c>
      <c r="AL29" s="77" t="s">
        <v>776</v>
      </c>
      <c r="AM29" s="77" t="str">
        <f>IFERROR(+VLOOKUP(AL29,インプットシート!$C:$Z,24,0),"")</f>
        <v/>
      </c>
      <c r="AN29" s="132" t="str">
        <f>IFERROR(+VLOOKUP(AL29,インプットシート!$C:$Z,20,0),"")</f>
        <v/>
      </c>
      <c r="AP29" s="77" t="s">
        <v>777</v>
      </c>
      <c r="AQ29" s="77" t="str">
        <f>IFERROR(+VLOOKUP(AP29,インプットシート!$C:$Z,24,0),"")</f>
        <v/>
      </c>
      <c r="AR29" s="132" t="str">
        <f>IFERROR(+VLOOKUP(AP29,インプットシート!$C:$Z,20,0),"")</f>
        <v/>
      </c>
      <c r="AT29" s="77" t="s">
        <v>778</v>
      </c>
      <c r="AU29" s="77" t="str">
        <f>IFERROR(+VLOOKUP(AT29,インプットシート!$C:$Z,24,0),"")</f>
        <v/>
      </c>
      <c r="AV29" s="132" t="str">
        <f>IFERROR(+VLOOKUP(AT29,インプットシート!$C:$Z,20,0),"")</f>
        <v/>
      </c>
      <c r="AX29" s="77" t="s">
        <v>779</v>
      </c>
      <c r="AY29" s="77" t="str">
        <f>IFERROR(+VLOOKUP(AX29,インプットシート!$C:$Z,24,0),"")</f>
        <v/>
      </c>
      <c r="AZ29" s="132" t="str">
        <f>IFERROR(+VLOOKUP(AX29,インプットシート!$C:$Z,20,0),"")</f>
        <v/>
      </c>
      <c r="BB29" s="77" t="s">
        <v>780</v>
      </c>
      <c r="BC29" s="77" t="str">
        <f>IFERROR(+VLOOKUP(BB29,インプットシート!$C:$Z,24,0),"")</f>
        <v/>
      </c>
      <c r="BD29" s="132" t="str">
        <f>IFERROR(+VLOOKUP(BB29,インプットシート!$C:$Z,20,0),"")</f>
        <v/>
      </c>
      <c r="BF29" s="77" t="s">
        <v>781</v>
      </c>
      <c r="BG29" s="77" t="str">
        <f>IFERROR(+VLOOKUP(BF29,インプットシート!$C:$Z,24,0),"")</f>
        <v/>
      </c>
      <c r="BH29" s="132" t="str">
        <f>IFERROR(+VLOOKUP(BF29,インプットシート!$C:$Z,20,0),"")</f>
        <v/>
      </c>
      <c r="BJ29" s="77" t="s">
        <v>782</v>
      </c>
      <c r="BK29" s="77" t="str">
        <f>IFERROR(+VLOOKUP(BJ29,インプットシート!$C:$Z,24,0),"")</f>
        <v/>
      </c>
      <c r="BL29" s="132" t="str">
        <f>IFERROR(+VLOOKUP(BJ29,インプットシート!$C:$Z,20,0),"")</f>
        <v/>
      </c>
      <c r="BN29" s="77"/>
      <c r="BO29" s="77"/>
      <c r="BP29" s="132"/>
      <c r="BR29" s="77" t="s">
        <v>783</v>
      </c>
      <c r="BS29" s="77" t="str">
        <f>IFERROR(+VLOOKUP(BR29,インプットシート!$C:$Z,24,0),"")</f>
        <v/>
      </c>
      <c r="BT29" s="132" t="str">
        <f>IFERROR(+VLOOKUP(BR29,インプットシート!$C:$Z,20,0),"")</f>
        <v/>
      </c>
    </row>
    <row r="30" spans="2:72">
      <c r="B30" s="77" t="s">
        <v>784</v>
      </c>
      <c r="C30" s="77" t="str">
        <f>IFERROR(+VLOOKUP(B30,インプットシート!$C:$Z,24,0),"")</f>
        <v/>
      </c>
      <c r="D30" s="132" t="str">
        <f>IFERROR(+VLOOKUP(B30,インプットシート!$C:$Z,20,0),"")</f>
        <v/>
      </c>
      <c r="F30" s="77" t="s">
        <v>785</v>
      </c>
      <c r="G30" s="77" t="str">
        <f>IFERROR(+VLOOKUP(F30,インプットシート!$C:$Z,24,0),"")</f>
        <v/>
      </c>
      <c r="H30" s="132" t="str">
        <f>IFERROR(+VLOOKUP(F30,インプットシート!$C:$Z,20,0),"")</f>
        <v/>
      </c>
      <c r="J30" s="77" t="s">
        <v>786</v>
      </c>
      <c r="K30" s="77" t="str">
        <f>IFERROR(+VLOOKUP(J30,インプットシート!$C:$Z,24,0),"")</f>
        <v/>
      </c>
      <c r="L30" s="132" t="str">
        <f>IFERROR(+VLOOKUP(J30,インプットシート!$C:$Z,20,0),"")</f>
        <v/>
      </c>
      <c r="N30" s="77" t="s">
        <v>787</v>
      </c>
      <c r="O30" s="77" t="str">
        <f>IFERROR(+VLOOKUP(N30,インプットシート!$C:$Z,24,0),"")</f>
        <v/>
      </c>
      <c r="P30" s="132" t="str">
        <f>IFERROR(+VLOOKUP(N30,インプットシート!$C:$Z,20,0),"")</f>
        <v/>
      </c>
      <c r="R30" s="77" t="s">
        <v>788</v>
      </c>
      <c r="S30" s="77" t="str">
        <f>IFERROR(+VLOOKUP(R30,インプットシート!$C:$Z,24,0),"")</f>
        <v/>
      </c>
      <c r="T30" s="132" t="str">
        <f>IFERROR(+VLOOKUP(R30,インプットシート!$C:$Z,20,0),"")</f>
        <v/>
      </c>
      <c r="V30" s="77" t="s">
        <v>789</v>
      </c>
      <c r="W30" s="77" t="str">
        <f>IFERROR(+VLOOKUP(V30,インプットシート!$C:$Z,24,0),"")</f>
        <v/>
      </c>
      <c r="X30" s="132" t="str">
        <f>IFERROR(+VLOOKUP(V30,インプットシート!$C:$Z,20,0),"")</f>
        <v/>
      </c>
      <c r="Z30" s="77" t="s">
        <v>790</v>
      </c>
      <c r="AA30" s="77" t="str">
        <f>IFERROR(+VLOOKUP(Z30,インプットシート!$C:$Z,24,0),"")</f>
        <v/>
      </c>
      <c r="AB30" s="132" t="str">
        <f>IFERROR(+VLOOKUP(Z30,インプットシート!$C:$Z,20,0),"")</f>
        <v/>
      </c>
      <c r="AD30" s="77" t="s">
        <v>791</v>
      </c>
      <c r="AE30" s="77" t="str">
        <f>IFERROR(+VLOOKUP(AD30,インプットシート!$C:$Z,24,0),"")</f>
        <v/>
      </c>
      <c r="AF30" s="132" t="str">
        <f>IFERROR(+VLOOKUP(AD30,インプットシート!$C:$Z,20,0),"")</f>
        <v/>
      </c>
      <c r="AH30" s="77" t="s">
        <v>792</v>
      </c>
      <c r="AI30" s="77" t="str">
        <f>IFERROR(+VLOOKUP(AH30,インプットシート!$C:$Z,24,0),"")</f>
        <v/>
      </c>
      <c r="AJ30" s="132" t="str">
        <f>IFERROR(+VLOOKUP(AH30,インプットシート!$C:$Z,20,0),"")</f>
        <v/>
      </c>
      <c r="AL30" s="77" t="s">
        <v>793</v>
      </c>
      <c r="AM30" s="77" t="str">
        <f>IFERROR(+VLOOKUP(AL30,インプットシート!$C:$Z,24,0),"")</f>
        <v/>
      </c>
      <c r="AN30" s="132" t="str">
        <f>IFERROR(+VLOOKUP(AL30,インプットシート!$C:$Z,20,0),"")</f>
        <v/>
      </c>
      <c r="AP30" s="77" t="s">
        <v>794</v>
      </c>
      <c r="AQ30" s="77" t="str">
        <f>IFERROR(+VLOOKUP(AP30,インプットシート!$C:$Z,24,0),"")</f>
        <v/>
      </c>
      <c r="AR30" s="132" t="str">
        <f>IFERROR(+VLOOKUP(AP30,インプットシート!$C:$Z,20,0),"")</f>
        <v/>
      </c>
      <c r="AT30" s="77" t="s">
        <v>795</v>
      </c>
      <c r="AU30" s="77" t="str">
        <f>IFERROR(+VLOOKUP(AT30,インプットシート!$C:$Z,24,0),"")</f>
        <v/>
      </c>
      <c r="AV30" s="132" t="str">
        <f>IFERROR(+VLOOKUP(AT30,インプットシート!$C:$Z,20,0),"")</f>
        <v/>
      </c>
      <c r="AX30" s="77" t="s">
        <v>796</v>
      </c>
      <c r="AY30" s="77" t="str">
        <f>IFERROR(+VLOOKUP(AX30,インプットシート!$C:$Z,24,0),"")</f>
        <v/>
      </c>
      <c r="AZ30" s="132" t="str">
        <f>IFERROR(+VLOOKUP(AX30,インプットシート!$C:$Z,20,0),"")</f>
        <v/>
      </c>
      <c r="BB30" s="77" t="s">
        <v>797</v>
      </c>
      <c r="BC30" s="77" t="str">
        <f>IFERROR(+VLOOKUP(BB30,インプットシート!$C:$Z,24,0),"")</f>
        <v/>
      </c>
      <c r="BD30" s="132" t="str">
        <f>IFERROR(+VLOOKUP(BB30,インプットシート!$C:$Z,20,0),"")</f>
        <v/>
      </c>
      <c r="BF30" s="77" t="s">
        <v>798</v>
      </c>
      <c r="BG30" s="77" t="str">
        <f>IFERROR(+VLOOKUP(BF30,インプットシート!$C:$Z,24,0),"")</f>
        <v/>
      </c>
      <c r="BH30" s="132" t="str">
        <f>IFERROR(+VLOOKUP(BF30,インプットシート!$C:$Z,20,0),"")</f>
        <v/>
      </c>
      <c r="BJ30" s="77" t="s">
        <v>799</v>
      </c>
      <c r="BK30" s="77" t="str">
        <f>IFERROR(+VLOOKUP(BJ30,インプットシート!$C:$Z,24,0),"")</f>
        <v/>
      </c>
      <c r="BL30" s="132" t="str">
        <f>IFERROR(+VLOOKUP(BJ30,インプットシート!$C:$Z,20,0),"")</f>
        <v/>
      </c>
      <c r="BN30" s="77"/>
      <c r="BO30" s="77"/>
      <c r="BP30" s="132"/>
      <c r="BR30" s="77" t="s">
        <v>800</v>
      </c>
      <c r="BS30" s="77" t="str">
        <f>IFERROR(+VLOOKUP(BR30,インプットシート!$C:$Z,24,0),"")</f>
        <v/>
      </c>
      <c r="BT30" s="132" t="str">
        <f>IFERROR(+VLOOKUP(BR30,インプットシート!$C:$Z,20,0),"")</f>
        <v/>
      </c>
    </row>
    <row r="31" spans="2:72">
      <c r="B31" s="77" t="s">
        <v>801</v>
      </c>
      <c r="C31" s="77" t="str">
        <f>IFERROR(+VLOOKUP(B31,インプットシート!$C:$Z,24,0),"")</f>
        <v/>
      </c>
      <c r="D31" s="132" t="str">
        <f>IFERROR(+VLOOKUP(B31,インプットシート!$C:$Z,20,0),"")</f>
        <v/>
      </c>
      <c r="F31" s="77" t="s">
        <v>802</v>
      </c>
      <c r="G31" s="77" t="str">
        <f>IFERROR(+VLOOKUP(F31,インプットシート!$C:$Z,24,0),"")</f>
        <v/>
      </c>
      <c r="H31" s="132" t="str">
        <f>IFERROR(+VLOOKUP(F31,インプットシート!$C:$Z,20,0),"")</f>
        <v/>
      </c>
      <c r="J31" s="77" t="s">
        <v>803</v>
      </c>
      <c r="K31" s="77" t="str">
        <f>IFERROR(+VLOOKUP(J31,インプットシート!$C:$Z,24,0),"")</f>
        <v/>
      </c>
      <c r="L31" s="132" t="str">
        <f>IFERROR(+VLOOKUP(J31,インプットシート!$C:$Z,20,0),"")</f>
        <v/>
      </c>
      <c r="N31" s="77" t="s">
        <v>804</v>
      </c>
      <c r="O31" s="77" t="str">
        <f>IFERROR(+VLOOKUP(N31,インプットシート!$C:$Z,24,0),"")</f>
        <v/>
      </c>
      <c r="P31" s="132" t="str">
        <f>IFERROR(+VLOOKUP(N31,インプットシート!$C:$Z,20,0),"")</f>
        <v/>
      </c>
      <c r="R31" s="77" t="s">
        <v>805</v>
      </c>
      <c r="S31" s="77" t="str">
        <f>IFERROR(+VLOOKUP(R31,インプットシート!$C:$Z,24,0),"")</f>
        <v/>
      </c>
      <c r="T31" s="132" t="str">
        <f>IFERROR(+VLOOKUP(R31,インプットシート!$C:$Z,20,0),"")</f>
        <v/>
      </c>
      <c r="V31" s="77" t="s">
        <v>806</v>
      </c>
      <c r="W31" s="77" t="str">
        <f>IFERROR(+VLOOKUP(V31,インプットシート!$C:$Z,24,0),"")</f>
        <v/>
      </c>
      <c r="X31" s="132" t="str">
        <f>IFERROR(+VLOOKUP(V31,インプットシート!$C:$Z,20,0),"")</f>
        <v/>
      </c>
      <c r="Z31" s="77" t="s">
        <v>807</v>
      </c>
      <c r="AA31" s="77" t="str">
        <f>IFERROR(+VLOOKUP(Z31,インプットシート!$C:$Z,24,0),"")</f>
        <v/>
      </c>
      <c r="AB31" s="132" t="str">
        <f>IFERROR(+VLOOKUP(Z31,インプットシート!$C:$Z,20,0),"")</f>
        <v/>
      </c>
      <c r="AD31" s="77" t="s">
        <v>808</v>
      </c>
      <c r="AE31" s="77" t="str">
        <f>IFERROR(+VLOOKUP(AD31,インプットシート!$C:$Z,24,0),"")</f>
        <v/>
      </c>
      <c r="AF31" s="132" t="str">
        <f>IFERROR(+VLOOKUP(AD31,インプットシート!$C:$Z,20,0),"")</f>
        <v/>
      </c>
      <c r="AH31" s="77" t="s">
        <v>809</v>
      </c>
      <c r="AI31" s="77" t="str">
        <f>IFERROR(+VLOOKUP(AH31,インプットシート!$C:$Z,24,0),"")</f>
        <v/>
      </c>
      <c r="AJ31" s="132" t="str">
        <f>IFERROR(+VLOOKUP(AH31,インプットシート!$C:$Z,20,0),"")</f>
        <v/>
      </c>
      <c r="AL31" s="77" t="s">
        <v>810</v>
      </c>
      <c r="AM31" s="77" t="str">
        <f>IFERROR(+VLOOKUP(AL31,インプットシート!$C:$Z,24,0),"")</f>
        <v/>
      </c>
      <c r="AN31" s="132" t="str">
        <f>IFERROR(+VLOOKUP(AL31,インプットシート!$C:$Z,20,0),"")</f>
        <v/>
      </c>
      <c r="AP31" s="77" t="s">
        <v>811</v>
      </c>
      <c r="AQ31" s="77" t="str">
        <f>IFERROR(+VLOOKUP(AP31,インプットシート!$C:$Z,24,0),"")</f>
        <v/>
      </c>
      <c r="AR31" s="132" t="str">
        <f>IFERROR(+VLOOKUP(AP31,インプットシート!$C:$Z,20,0),"")</f>
        <v/>
      </c>
      <c r="AT31" s="77" t="s">
        <v>812</v>
      </c>
      <c r="AU31" s="77" t="str">
        <f>IFERROR(+VLOOKUP(AT31,インプットシート!$C:$Z,24,0),"")</f>
        <v/>
      </c>
      <c r="AV31" s="132" t="str">
        <f>IFERROR(+VLOOKUP(AT31,インプットシート!$C:$Z,20,0),"")</f>
        <v/>
      </c>
      <c r="AX31" s="77" t="s">
        <v>813</v>
      </c>
      <c r="AY31" s="77" t="str">
        <f>IFERROR(+VLOOKUP(AX31,インプットシート!$C:$Z,24,0),"")</f>
        <v/>
      </c>
      <c r="AZ31" s="132" t="str">
        <f>IFERROR(+VLOOKUP(AX31,インプットシート!$C:$Z,20,0),"")</f>
        <v/>
      </c>
      <c r="BB31" s="77" t="s">
        <v>814</v>
      </c>
      <c r="BC31" s="77" t="str">
        <f>IFERROR(+VLOOKUP(BB31,インプットシート!$C:$Z,24,0),"")</f>
        <v/>
      </c>
      <c r="BD31" s="132" t="str">
        <f>IFERROR(+VLOOKUP(BB31,インプットシート!$C:$Z,20,0),"")</f>
        <v/>
      </c>
      <c r="BF31" s="77" t="s">
        <v>815</v>
      </c>
      <c r="BG31" s="77" t="str">
        <f>IFERROR(+VLOOKUP(BF31,インプットシート!$C:$Z,24,0),"")</f>
        <v/>
      </c>
      <c r="BH31" s="132" t="str">
        <f>IFERROR(+VLOOKUP(BF31,インプットシート!$C:$Z,20,0),"")</f>
        <v/>
      </c>
      <c r="BJ31" s="77" t="s">
        <v>816</v>
      </c>
      <c r="BK31" s="77" t="str">
        <f>IFERROR(+VLOOKUP(BJ31,インプットシート!$C:$Z,24,0),"")</f>
        <v/>
      </c>
      <c r="BL31" s="132" t="str">
        <f>IFERROR(+VLOOKUP(BJ31,インプットシート!$C:$Z,20,0),"")</f>
        <v/>
      </c>
      <c r="BN31" s="77"/>
      <c r="BO31" s="77"/>
      <c r="BP31" s="132"/>
      <c r="BR31" s="77" t="s">
        <v>817</v>
      </c>
      <c r="BS31" s="77" t="str">
        <f>IFERROR(+VLOOKUP(BR31,インプットシート!$C:$Z,24,0),"")</f>
        <v/>
      </c>
      <c r="BT31" s="132" t="str">
        <f>IFERROR(+VLOOKUP(BR31,インプットシート!$C:$Z,20,0),"")</f>
        <v/>
      </c>
    </row>
    <row r="32" spans="2:72">
      <c r="B32" s="77" t="s">
        <v>818</v>
      </c>
      <c r="C32" s="77" t="str">
        <f>IFERROR(+VLOOKUP(B32,インプットシート!$C:$Z,24,0),"")</f>
        <v/>
      </c>
      <c r="D32" s="132" t="str">
        <f>IFERROR(+VLOOKUP(B32,インプットシート!$C:$Z,20,0),"")</f>
        <v/>
      </c>
      <c r="F32" s="77" t="s">
        <v>819</v>
      </c>
      <c r="G32" s="77" t="str">
        <f>IFERROR(+VLOOKUP(F32,インプットシート!$C:$Z,24,0),"")</f>
        <v/>
      </c>
      <c r="H32" s="132" t="str">
        <f>IFERROR(+VLOOKUP(F32,インプットシート!$C:$Z,20,0),"")</f>
        <v/>
      </c>
      <c r="J32" s="77" t="s">
        <v>820</v>
      </c>
      <c r="K32" s="77" t="str">
        <f>IFERROR(+VLOOKUP(J32,インプットシート!$C:$Z,24,0),"")</f>
        <v/>
      </c>
      <c r="L32" s="132" t="str">
        <f>IFERROR(+VLOOKUP(J32,インプットシート!$C:$Z,20,0),"")</f>
        <v/>
      </c>
      <c r="N32" s="77" t="s">
        <v>821</v>
      </c>
      <c r="O32" s="77" t="str">
        <f>IFERROR(+VLOOKUP(N32,インプットシート!$C:$Z,24,0),"")</f>
        <v/>
      </c>
      <c r="P32" s="132" t="str">
        <f>IFERROR(+VLOOKUP(N32,インプットシート!$C:$Z,20,0),"")</f>
        <v/>
      </c>
      <c r="R32" s="77" t="s">
        <v>822</v>
      </c>
      <c r="S32" s="77" t="str">
        <f>IFERROR(+VLOOKUP(R32,インプットシート!$C:$Z,24,0),"")</f>
        <v/>
      </c>
      <c r="T32" s="132" t="str">
        <f>IFERROR(+VLOOKUP(R32,インプットシート!$C:$Z,20,0),"")</f>
        <v/>
      </c>
      <c r="V32" s="77" t="s">
        <v>823</v>
      </c>
      <c r="W32" s="77" t="str">
        <f>IFERROR(+VLOOKUP(V32,インプットシート!$C:$Z,24,0),"")</f>
        <v/>
      </c>
      <c r="X32" s="132" t="str">
        <f>IFERROR(+VLOOKUP(V32,インプットシート!$C:$Z,20,0),"")</f>
        <v/>
      </c>
      <c r="Z32" s="77" t="s">
        <v>824</v>
      </c>
      <c r="AA32" s="77" t="str">
        <f>IFERROR(+VLOOKUP(Z32,インプットシート!$C:$Z,24,0),"")</f>
        <v/>
      </c>
      <c r="AB32" s="132" t="str">
        <f>IFERROR(+VLOOKUP(Z32,インプットシート!$C:$Z,20,0),"")</f>
        <v/>
      </c>
      <c r="AD32" s="77" t="s">
        <v>825</v>
      </c>
      <c r="AE32" s="77" t="str">
        <f>IFERROR(+VLOOKUP(AD32,インプットシート!$C:$Z,24,0),"")</f>
        <v/>
      </c>
      <c r="AF32" s="132" t="str">
        <f>IFERROR(+VLOOKUP(AD32,インプットシート!$C:$Z,20,0),"")</f>
        <v/>
      </c>
      <c r="AH32" s="77" t="s">
        <v>826</v>
      </c>
      <c r="AI32" s="77" t="str">
        <f>IFERROR(+VLOOKUP(AH32,インプットシート!$C:$Z,24,0),"")</f>
        <v/>
      </c>
      <c r="AJ32" s="132" t="str">
        <f>IFERROR(+VLOOKUP(AH32,インプットシート!$C:$Z,20,0),"")</f>
        <v/>
      </c>
      <c r="AL32" s="77" t="s">
        <v>827</v>
      </c>
      <c r="AM32" s="77" t="str">
        <f>IFERROR(+VLOOKUP(AL32,インプットシート!$C:$Z,24,0),"")</f>
        <v/>
      </c>
      <c r="AN32" s="132" t="str">
        <f>IFERROR(+VLOOKUP(AL32,インプットシート!$C:$Z,20,0),"")</f>
        <v/>
      </c>
      <c r="AP32" s="77" t="s">
        <v>828</v>
      </c>
      <c r="AQ32" s="77" t="str">
        <f>IFERROR(+VLOOKUP(AP32,インプットシート!$C:$Z,24,0),"")</f>
        <v/>
      </c>
      <c r="AR32" s="132" t="str">
        <f>IFERROR(+VLOOKUP(AP32,インプットシート!$C:$Z,20,0),"")</f>
        <v/>
      </c>
      <c r="AT32" s="77" t="s">
        <v>829</v>
      </c>
      <c r="AU32" s="77" t="str">
        <f>IFERROR(+VLOOKUP(AT32,インプットシート!$C:$Z,24,0),"")</f>
        <v/>
      </c>
      <c r="AV32" s="132" t="str">
        <f>IFERROR(+VLOOKUP(AT32,インプットシート!$C:$Z,20,0),"")</f>
        <v/>
      </c>
      <c r="AX32" s="77" t="s">
        <v>830</v>
      </c>
      <c r="AY32" s="77" t="str">
        <f>IFERROR(+VLOOKUP(AX32,インプットシート!$C:$Z,24,0),"")</f>
        <v/>
      </c>
      <c r="AZ32" s="132" t="str">
        <f>IFERROR(+VLOOKUP(AX32,インプットシート!$C:$Z,20,0),"")</f>
        <v/>
      </c>
      <c r="BB32" s="77" t="s">
        <v>831</v>
      </c>
      <c r="BC32" s="77" t="str">
        <f>IFERROR(+VLOOKUP(BB32,インプットシート!$C:$Z,24,0),"")</f>
        <v/>
      </c>
      <c r="BD32" s="132" t="str">
        <f>IFERROR(+VLOOKUP(BB32,インプットシート!$C:$Z,20,0),"")</f>
        <v/>
      </c>
      <c r="BF32" s="77" t="s">
        <v>832</v>
      </c>
      <c r="BG32" s="77" t="str">
        <f>IFERROR(+VLOOKUP(BF32,インプットシート!$C:$Z,24,0),"")</f>
        <v/>
      </c>
      <c r="BH32" s="132" t="str">
        <f>IFERROR(+VLOOKUP(BF32,インプットシート!$C:$Z,20,0),"")</f>
        <v/>
      </c>
      <c r="BJ32" s="77" t="s">
        <v>833</v>
      </c>
      <c r="BK32" s="77" t="str">
        <f>IFERROR(+VLOOKUP(BJ32,インプットシート!$C:$Z,24,0),"")</f>
        <v/>
      </c>
      <c r="BL32" s="132" t="str">
        <f>IFERROR(+VLOOKUP(BJ32,インプットシート!$C:$Z,20,0),"")</f>
        <v/>
      </c>
      <c r="BN32" s="77"/>
      <c r="BO32" s="77"/>
      <c r="BP32" s="132"/>
      <c r="BR32" s="77" t="s">
        <v>834</v>
      </c>
      <c r="BS32" s="77" t="str">
        <f>IFERROR(+VLOOKUP(BR32,インプットシート!$C:$Z,24,0),"")</f>
        <v/>
      </c>
      <c r="BT32" s="132" t="str">
        <f>IFERROR(+VLOOKUP(BR32,インプットシート!$C:$Z,20,0),"")</f>
        <v/>
      </c>
    </row>
    <row r="33" spans="2:72">
      <c r="B33" s="77" t="s">
        <v>835</v>
      </c>
      <c r="C33" s="77" t="str">
        <f>IFERROR(+VLOOKUP(B33,インプットシート!$C:$Z,24,0),"")</f>
        <v/>
      </c>
      <c r="D33" s="132" t="str">
        <f>IFERROR(+VLOOKUP(B33,インプットシート!$C:$Z,20,0),"")</f>
        <v/>
      </c>
      <c r="F33" s="77" t="s">
        <v>836</v>
      </c>
      <c r="G33" s="77" t="str">
        <f>IFERROR(+VLOOKUP(F33,インプットシート!$C:$Z,24,0),"")</f>
        <v/>
      </c>
      <c r="H33" s="132" t="str">
        <f>IFERROR(+VLOOKUP(F33,インプットシート!$C:$Z,20,0),"")</f>
        <v/>
      </c>
      <c r="J33" s="77" t="s">
        <v>837</v>
      </c>
      <c r="K33" s="77" t="str">
        <f>IFERROR(+VLOOKUP(J33,インプットシート!$C:$Z,24,0),"")</f>
        <v/>
      </c>
      <c r="L33" s="132" t="str">
        <f>IFERROR(+VLOOKUP(J33,インプットシート!$C:$Z,20,0),"")</f>
        <v/>
      </c>
      <c r="N33" s="77"/>
      <c r="O33" s="77"/>
      <c r="P33" s="132"/>
      <c r="R33" s="77"/>
      <c r="S33" s="77"/>
      <c r="T33" s="132"/>
      <c r="V33" s="77"/>
      <c r="W33" s="77"/>
      <c r="X33" s="132"/>
      <c r="Z33" s="77" t="s">
        <v>838</v>
      </c>
      <c r="AA33" s="77" t="str">
        <f>IFERROR(+VLOOKUP(Z33,インプットシート!$C:$Z,24,0),"")</f>
        <v/>
      </c>
      <c r="AB33" s="132" t="str">
        <f>IFERROR(+VLOOKUP(Z33,インプットシート!$C:$Z,20,0),"")</f>
        <v/>
      </c>
      <c r="AD33" s="77"/>
      <c r="AE33" s="77"/>
      <c r="AF33" s="132"/>
      <c r="AH33" s="77"/>
      <c r="AI33" s="77"/>
      <c r="AJ33" s="132"/>
      <c r="AL33" s="77" t="s">
        <v>839</v>
      </c>
      <c r="AM33" s="77" t="str">
        <f>IFERROR(+VLOOKUP(AL33,インプットシート!$C:$Z,24,0),"")</f>
        <v/>
      </c>
      <c r="AN33" s="132" t="str">
        <f>IFERROR(+VLOOKUP(AL33,インプットシート!$C:$Z,20,0),"")</f>
        <v/>
      </c>
      <c r="AP33" s="77" t="s">
        <v>840</v>
      </c>
      <c r="AQ33" s="77" t="str">
        <f>IFERROR(+VLOOKUP(AP33,インプットシート!$C:$Z,24,0),"")</f>
        <v/>
      </c>
      <c r="AR33" s="132" t="str">
        <f>IFERROR(+VLOOKUP(AP33,インプットシート!$C:$Z,20,0),"")</f>
        <v/>
      </c>
      <c r="AT33" s="77" t="s">
        <v>841</v>
      </c>
      <c r="AU33" s="77" t="str">
        <f>IFERROR(+VLOOKUP(AT33,インプットシート!$C:$Z,24,0),"")</f>
        <v/>
      </c>
      <c r="AV33" s="132" t="str">
        <f>IFERROR(+VLOOKUP(AT33,インプットシート!$C:$Z,20,0),"")</f>
        <v/>
      </c>
      <c r="AX33" s="77"/>
      <c r="AY33" s="77"/>
      <c r="AZ33" s="132"/>
      <c r="BB33" s="77" t="s">
        <v>842</v>
      </c>
      <c r="BC33" s="77" t="str">
        <f>IFERROR(+VLOOKUP(BB33,インプットシート!$C:$Z,24,0),"")</f>
        <v/>
      </c>
      <c r="BD33" s="132" t="str">
        <f>IFERROR(+VLOOKUP(BB33,インプットシート!$C:$Z,20,0),"")</f>
        <v/>
      </c>
      <c r="BF33" s="77"/>
      <c r="BG33" s="77"/>
      <c r="BH33" s="132"/>
      <c r="BJ33" s="77"/>
      <c r="BK33" s="77"/>
      <c r="BL33" s="132"/>
      <c r="BN33" s="77"/>
      <c r="BO33" s="77"/>
      <c r="BP33" s="132"/>
      <c r="BR33" s="77" t="s">
        <v>843</v>
      </c>
      <c r="BS33" s="77" t="str">
        <f>IFERROR(+VLOOKUP(BR33,インプットシート!$C:$Z,24,0),"")</f>
        <v/>
      </c>
      <c r="BT33" s="132" t="str">
        <f>IFERROR(+VLOOKUP(BR33,インプットシート!$C:$Z,20,0),"")</f>
        <v/>
      </c>
    </row>
    <row r="34" spans="2:72">
      <c r="B34" s="77" t="s">
        <v>844</v>
      </c>
      <c r="C34" s="77" t="str">
        <f>IFERROR(+VLOOKUP(B34,インプットシート!$C:$Z,24,0),"")</f>
        <v/>
      </c>
      <c r="D34" s="132" t="str">
        <f>IFERROR(+VLOOKUP(B34,インプットシート!$C:$Z,20,0),"")</f>
        <v/>
      </c>
      <c r="F34" s="77" t="s">
        <v>845</v>
      </c>
      <c r="G34" s="77" t="str">
        <f>IFERROR(+VLOOKUP(F34,インプットシート!$C:$Z,24,0),"")</f>
        <v/>
      </c>
      <c r="H34" s="132" t="str">
        <f>IFERROR(+VLOOKUP(F34,インプットシート!$C:$Z,20,0),"")</f>
        <v/>
      </c>
      <c r="J34" s="77" t="s">
        <v>846</v>
      </c>
      <c r="K34" s="77" t="str">
        <f>IFERROR(+VLOOKUP(J34,インプットシート!$C:$Z,24,0),"")</f>
        <v/>
      </c>
      <c r="L34" s="132" t="str">
        <f>IFERROR(+VLOOKUP(J34,インプットシート!$C:$Z,20,0),"")</f>
        <v/>
      </c>
      <c r="N34" s="77"/>
      <c r="O34" s="77"/>
      <c r="P34" s="132"/>
      <c r="R34" s="77"/>
      <c r="S34" s="77"/>
      <c r="T34" s="132"/>
      <c r="V34" s="77"/>
      <c r="W34" s="77"/>
      <c r="X34" s="132"/>
      <c r="Z34" s="77" t="s">
        <v>847</v>
      </c>
      <c r="AA34" s="77" t="str">
        <f>IFERROR(+VLOOKUP(Z34,インプットシート!$C:$Z,24,0),"")</f>
        <v/>
      </c>
      <c r="AB34" s="132" t="str">
        <f>IFERROR(+VLOOKUP(Z34,インプットシート!$C:$Z,20,0),"")</f>
        <v/>
      </c>
      <c r="AD34" s="77"/>
      <c r="AE34" s="77"/>
      <c r="AF34" s="132"/>
      <c r="AH34" s="77"/>
      <c r="AI34" s="77"/>
      <c r="AJ34" s="132"/>
      <c r="AL34" s="77" t="s">
        <v>848</v>
      </c>
      <c r="AM34" s="77" t="str">
        <f>IFERROR(+VLOOKUP(AL34,インプットシート!$C:$Z,24,0),"")</f>
        <v/>
      </c>
      <c r="AN34" s="132" t="str">
        <f>IFERROR(+VLOOKUP(AL34,インプットシート!$C:$Z,20,0),"")</f>
        <v/>
      </c>
      <c r="AP34" s="77" t="s">
        <v>849</v>
      </c>
      <c r="AQ34" s="77" t="str">
        <f>IFERROR(+VLOOKUP(AP34,インプットシート!$C:$Z,24,0),"")</f>
        <v/>
      </c>
      <c r="AR34" s="132" t="str">
        <f>IFERROR(+VLOOKUP(AP34,インプットシート!$C:$Z,20,0),"")</f>
        <v/>
      </c>
      <c r="AT34" s="77" t="s">
        <v>850</v>
      </c>
      <c r="AU34" s="77" t="str">
        <f>IFERROR(+VLOOKUP(AT34,インプットシート!$C:$Z,24,0),"")</f>
        <v/>
      </c>
      <c r="AV34" s="132" t="str">
        <f>IFERROR(+VLOOKUP(AT34,インプットシート!$C:$Z,20,0),"")</f>
        <v/>
      </c>
      <c r="AX34" s="77"/>
      <c r="AY34" s="77"/>
      <c r="AZ34" s="132"/>
      <c r="BB34" s="77" t="s">
        <v>851</v>
      </c>
      <c r="BC34" s="77" t="str">
        <f>IFERROR(+VLOOKUP(BB34,インプットシート!$C:$Z,24,0),"")</f>
        <v/>
      </c>
      <c r="BD34" s="132" t="str">
        <f>IFERROR(+VLOOKUP(BB34,インプットシート!$C:$Z,20,0),"")</f>
        <v/>
      </c>
      <c r="BF34" s="77"/>
      <c r="BG34" s="77"/>
      <c r="BH34" s="132"/>
      <c r="BJ34" s="77"/>
      <c r="BK34" s="77"/>
      <c r="BL34" s="132"/>
      <c r="BN34" s="77"/>
      <c r="BO34" s="77"/>
      <c r="BP34" s="132"/>
      <c r="BR34" s="77" t="s">
        <v>852</v>
      </c>
      <c r="BS34" s="77" t="str">
        <f>IFERROR(+VLOOKUP(BR34,インプットシート!$C:$Z,24,0),"")</f>
        <v/>
      </c>
      <c r="BT34" s="132" t="str">
        <f>IFERROR(+VLOOKUP(BR34,インプットシート!$C:$Z,20,0),"")</f>
        <v/>
      </c>
    </row>
    <row r="35" spans="2:72">
      <c r="B35" s="77" t="s">
        <v>853</v>
      </c>
      <c r="C35" s="77" t="str">
        <f>IFERROR(+VLOOKUP(B35,インプットシート!$C:$Z,24,0),"")</f>
        <v/>
      </c>
      <c r="D35" s="132" t="str">
        <f>IFERROR(+VLOOKUP(B35,インプットシート!$C:$Z,20,0),"")</f>
        <v/>
      </c>
      <c r="F35" s="77" t="s">
        <v>854</v>
      </c>
      <c r="G35" s="77" t="str">
        <f>IFERROR(+VLOOKUP(F35,インプットシート!$C:$Z,24,0),"")</f>
        <v/>
      </c>
      <c r="H35" s="132" t="str">
        <f>IFERROR(+VLOOKUP(F35,インプットシート!$C:$Z,20,0),"")</f>
        <v/>
      </c>
      <c r="J35" s="77" t="s">
        <v>855</v>
      </c>
      <c r="K35" s="77" t="str">
        <f>IFERROR(+VLOOKUP(J35,インプットシート!$C:$Z,24,0),"")</f>
        <v/>
      </c>
      <c r="L35" s="132" t="str">
        <f>IFERROR(+VLOOKUP(J35,インプットシート!$C:$Z,20,0),"")</f>
        <v/>
      </c>
      <c r="N35" s="77"/>
      <c r="O35" s="77"/>
      <c r="P35" s="132"/>
      <c r="R35" s="77"/>
      <c r="S35" s="77"/>
      <c r="T35" s="132"/>
      <c r="V35" s="77"/>
      <c r="W35" s="77"/>
      <c r="X35" s="132"/>
      <c r="Z35" s="77" t="s">
        <v>856</v>
      </c>
      <c r="AA35" s="77" t="str">
        <f>IFERROR(+VLOOKUP(Z35,インプットシート!$C:$Z,24,0),"")</f>
        <v/>
      </c>
      <c r="AB35" s="132" t="str">
        <f>IFERROR(+VLOOKUP(Z35,インプットシート!$C:$Z,20,0),"")</f>
        <v/>
      </c>
      <c r="AD35" s="77"/>
      <c r="AE35" s="77"/>
      <c r="AF35" s="132"/>
      <c r="AH35" s="77"/>
      <c r="AI35" s="77"/>
      <c r="AJ35" s="132"/>
      <c r="AL35" s="77" t="s">
        <v>857</v>
      </c>
      <c r="AM35" s="77" t="str">
        <f>IFERROR(+VLOOKUP(AL35,インプットシート!$C:$Z,24,0),"")</f>
        <v/>
      </c>
      <c r="AN35" s="132" t="str">
        <f>IFERROR(+VLOOKUP(AL35,インプットシート!$C:$Z,20,0),"")</f>
        <v/>
      </c>
      <c r="AP35" s="77" t="s">
        <v>858</v>
      </c>
      <c r="AQ35" s="77" t="str">
        <f>IFERROR(+VLOOKUP(AP35,インプットシート!$C:$Z,24,0),"")</f>
        <v/>
      </c>
      <c r="AR35" s="132" t="str">
        <f>IFERROR(+VLOOKUP(AP35,インプットシート!$C:$Z,20,0),"")</f>
        <v/>
      </c>
      <c r="AT35" s="77" t="s">
        <v>859</v>
      </c>
      <c r="AU35" s="77" t="str">
        <f>IFERROR(+VLOOKUP(AT35,インプットシート!$C:$Z,24,0),"")</f>
        <v/>
      </c>
      <c r="AV35" s="132" t="str">
        <f>IFERROR(+VLOOKUP(AT35,インプットシート!$C:$Z,20,0),"")</f>
        <v/>
      </c>
      <c r="AX35" s="77"/>
      <c r="AY35" s="77"/>
      <c r="AZ35" s="132"/>
      <c r="BB35" s="77" t="s">
        <v>860</v>
      </c>
      <c r="BC35" s="77" t="str">
        <f>IFERROR(+VLOOKUP(BB35,インプットシート!$C:$Z,24,0),"")</f>
        <v/>
      </c>
      <c r="BD35" s="132" t="str">
        <f>IFERROR(+VLOOKUP(BB35,インプットシート!$C:$Z,20,0),"")</f>
        <v/>
      </c>
      <c r="BF35" s="77"/>
      <c r="BG35" s="77"/>
      <c r="BH35" s="132"/>
      <c r="BJ35" s="77"/>
      <c r="BK35" s="77"/>
      <c r="BL35" s="132"/>
      <c r="BN35" s="77"/>
      <c r="BO35" s="77"/>
      <c r="BP35" s="132"/>
      <c r="BR35" s="77" t="s">
        <v>861</v>
      </c>
      <c r="BS35" s="77" t="str">
        <f>IFERROR(+VLOOKUP(BR35,インプットシート!$C:$Z,24,0),"")</f>
        <v/>
      </c>
      <c r="BT35" s="132" t="str">
        <f>IFERROR(+VLOOKUP(BR35,インプットシート!$C:$Z,20,0),"")</f>
        <v/>
      </c>
    </row>
    <row r="36" spans="2:72">
      <c r="B36" s="77" t="s">
        <v>862</v>
      </c>
      <c r="C36" s="77" t="str">
        <f>IFERROR(+VLOOKUP(B36,インプットシート!$C:$Z,24,0),"")</f>
        <v/>
      </c>
      <c r="D36" s="132" t="str">
        <f>IFERROR(+VLOOKUP(B36,インプットシート!$C:$Z,20,0),"")</f>
        <v/>
      </c>
      <c r="F36" s="77" t="s">
        <v>863</v>
      </c>
      <c r="G36" s="77" t="str">
        <f>IFERROR(+VLOOKUP(F36,インプットシート!$C:$Z,24,0),"")</f>
        <v/>
      </c>
      <c r="H36" s="132" t="str">
        <f>IFERROR(+VLOOKUP(F36,インプットシート!$C:$Z,20,0),"")</f>
        <v/>
      </c>
      <c r="J36" s="77" t="s">
        <v>864</v>
      </c>
      <c r="K36" s="77" t="str">
        <f>IFERROR(+VLOOKUP(J36,インプットシート!$C:$Z,24,0),"")</f>
        <v/>
      </c>
      <c r="L36" s="132" t="str">
        <f>IFERROR(+VLOOKUP(J36,インプットシート!$C:$Z,20,0),"")</f>
        <v/>
      </c>
      <c r="N36" s="77"/>
      <c r="O36" s="77"/>
      <c r="P36" s="132"/>
      <c r="R36" s="77"/>
      <c r="S36" s="77"/>
      <c r="T36" s="132"/>
      <c r="V36" s="77"/>
      <c r="W36" s="77"/>
      <c r="X36" s="132"/>
      <c r="Z36" s="77" t="s">
        <v>865</v>
      </c>
      <c r="AA36" s="77" t="str">
        <f>IFERROR(+VLOOKUP(Z36,インプットシート!$C:$Z,24,0),"")</f>
        <v/>
      </c>
      <c r="AB36" s="132" t="str">
        <f>IFERROR(+VLOOKUP(Z36,インプットシート!$C:$Z,20,0),"")</f>
        <v/>
      </c>
      <c r="AD36" s="77"/>
      <c r="AE36" s="77"/>
      <c r="AF36" s="132"/>
      <c r="AH36" s="77"/>
      <c r="AI36" s="77"/>
      <c r="AJ36" s="132"/>
      <c r="AL36" s="77" t="s">
        <v>866</v>
      </c>
      <c r="AM36" s="77" t="str">
        <f>IFERROR(+VLOOKUP(AL36,インプットシート!$C:$Z,24,0),"")</f>
        <v/>
      </c>
      <c r="AN36" s="132" t="str">
        <f>IFERROR(+VLOOKUP(AL36,インプットシート!$C:$Z,20,0),"")</f>
        <v/>
      </c>
      <c r="AP36" s="77" t="s">
        <v>867</v>
      </c>
      <c r="AQ36" s="77" t="str">
        <f>IFERROR(+VLOOKUP(AP36,インプットシート!$C:$Z,24,0),"")</f>
        <v/>
      </c>
      <c r="AR36" s="132" t="str">
        <f>IFERROR(+VLOOKUP(AP36,インプットシート!$C:$Z,20,0),"")</f>
        <v/>
      </c>
      <c r="AT36" s="77" t="s">
        <v>868</v>
      </c>
      <c r="AU36" s="77" t="str">
        <f>IFERROR(+VLOOKUP(AT36,インプットシート!$C:$Z,24,0),"")</f>
        <v/>
      </c>
      <c r="AV36" s="132" t="str">
        <f>IFERROR(+VLOOKUP(AT36,インプットシート!$C:$Z,20,0),"")</f>
        <v/>
      </c>
      <c r="AX36" s="77"/>
      <c r="AY36" s="77"/>
      <c r="AZ36" s="132"/>
      <c r="BB36" s="77" t="s">
        <v>869</v>
      </c>
      <c r="BC36" s="77" t="str">
        <f>IFERROR(+VLOOKUP(BB36,インプットシート!$C:$Z,24,0),"")</f>
        <v/>
      </c>
      <c r="BD36" s="132" t="str">
        <f>IFERROR(+VLOOKUP(BB36,インプットシート!$C:$Z,20,0),"")</f>
        <v/>
      </c>
      <c r="BF36" s="77"/>
      <c r="BG36" s="77"/>
      <c r="BH36" s="132"/>
      <c r="BJ36" s="77"/>
      <c r="BK36" s="77"/>
      <c r="BL36" s="132"/>
      <c r="BN36" s="77"/>
      <c r="BO36" s="77"/>
      <c r="BP36" s="132"/>
      <c r="BR36" s="77" t="s">
        <v>870</v>
      </c>
      <c r="BS36" s="77" t="str">
        <f>IFERROR(+VLOOKUP(BR36,インプットシート!$C:$Z,24,0),"")</f>
        <v/>
      </c>
      <c r="BT36" s="132" t="str">
        <f>IFERROR(+VLOOKUP(BR36,インプットシート!$C:$Z,20,0),"")</f>
        <v/>
      </c>
    </row>
    <row r="37" spans="2:72">
      <c r="B37" s="77" t="s">
        <v>871</v>
      </c>
      <c r="C37" s="77" t="str">
        <f>IFERROR(+VLOOKUP(B37,インプットシート!$C:$Z,24,0),"")</f>
        <v/>
      </c>
      <c r="D37" s="132" t="str">
        <f>IFERROR(+VLOOKUP(B37,インプットシート!$C:$Z,20,0),"")</f>
        <v/>
      </c>
      <c r="F37" s="77" t="s">
        <v>872</v>
      </c>
      <c r="G37" s="77" t="str">
        <f>IFERROR(+VLOOKUP(F37,インプットシート!$C:$Z,24,0),"")</f>
        <v/>
      </c>
      <c r="H37" s="132" t="str">
        <f>IFERROR(+VLOOKUP(F37,インプットシート!$C:$Z,20,0),"")</f>
        <v/>
      </c>
      <c r="J37" s="77" t="s">
        <v>873</v>
      </c>
      <c r="K37" s="77" t="str">
        <f>IFERROR(+VLOOKUP(J37,インプットシート!$C:$Z,24,0),"")</f>
        <v/>
      </c>
      <c r="L37" s="132" t="str">
        <f>IFERROR(+VLOOKUP(J37,インプットシート!$C:$Z,20,0),"")</f>
        <v/>
      </c>
      <c r="N37" s="77"/>
      <c r="O37" s="77"/>
      <c r="P37" s="132"/>
      <c r="R37" s="77"/>
      <c r="S37" s="77"/>
      <c r="T37" s="132"/>
      <c r="V37" s="77"/>
      <c r="W37" s="77"/>
      <c r="X37" s="132"/>
      <c r="Z37" s="77" t="s">
        <v>874</v>
      </c>
      <c r="AA37" s="77" t="str">
        <f>IFERROR(+VLOOKUP(Z37,インプットシート!$C:$Z,24,0),"")</f>
        <v/>
      </c>
      <c r="AB37" s="132" t="str">
        <f>IFERROR(+VLOOKUP(Z37,インプットシート!$C:$Z,20,0),"")</f>
        <v/>
      </c>
      <c r="AD37" s="77"/>
      <c r="AE37" s="77"/>
      <c r="AF37" s="132"/>
      <c r="AH37" s="77"/>
      <c r="AI37" s="77"/>
      <c r="AJ37" s="132"/>
      <c r="AL37" s="77" t="s">
        <v>875</v>
      </c>
      <c r="AM37" s="77" t="str">
        <f>IFERROR(+VLOOKUP(AL37,インプットシート!$C:$Z,24,0),"")</f>
        <v/>
      </c>
      <c r="AN37" s="132" t="str">
        <f>IFERROR(+VLOOKUP(AL37,インプットシート!$C:$Z,20,0),"")</f>
        <v/>
      </c>
      <c r="AP37" s="77" t="s">
        <v>876</v>
      </c>
      <c r="AQ37" s="77" t="str">
        <f>IFERROR(+VLOOKUP(AP37,インプットシート!$C:$Z,24,0),"")</f>
        <v/>
      </c>
      <c r="AR37" s="132" t="str">
        <f>IFERROR(+VLOOKUP(AP37,インプットシート!$C:$Z,20,0),"")</f>
        <v/>
      </c>
      <c r="AT37" s="77" t="s">
        <v>877</v>
      </c>
      <c r="AU37" s="77" t="str">
        <f>IFERROR(+VLOOKUP(AT37,インプットシート!$C:$Z,24,0),"")</f>
        <v/>
      </c>
      <c r="AV37" s="132" t="str">
        <f>IFERROR(+VLOOKUP(AT37,インプットシート!$C:$Z,20,0),"")</f>
        <v/>
      </c>
      <c r="AX37" s="77"/>
      <c r="AY37" s="77"/>
      <c r="AZ37" s="132"/>
      <c r="BB37" s="77" t="s">
        <v>878</v>
      </c>
      <c r="BC37" s="77" t="str">
        <f>IFERROR(+VLOOKUP(BB37,インプットシート!$C:$Z,24,0),"")</f>
        <v/>
      </c>
      <c r="BD37" s="132" t="str">
        <f>IFERROR(+VLOOKUP(BB37,インプットシート!$C:$Z,20,0),"")</f>
        <v/>
      </c>
      <c r="BF37" s="77"/>
      <c r="BG37" s="77"/>
      <c r="BH37" s="132"/>
      <c r="BJ37" s="77"/>
      <c r="BK37" s="77"/>
      <c r="BL37" s="132"/>
      <c r="BN37" s="77"/>
      <c r="BO37" s="77"/>
      <c r="BP37" s="132"/>
      <c r="BR37" s="77" t="s">
        <v>879</v>
      </c>
      <c r="BS37" s="77" t="str">
        <f>IFERROR(+VLOOKUP(BR37,インプットシート!$C:$Z,24,0),"")</f>
        <v/>
      </c>
      <c r="BT37" s="132" t="str">
        <f>IFERROR(+VLOOKUP(BR37,インプットシート!$C:$Z,20,0),"")</f>
        <v/>
      </c>
    </row>
    <row r="38" spans="2:72">
      <c r="B38" s="77" t="s">
        <v>880</v>
      </c>
      <c r="C38" s="77" t="str">
        <f>IFERROR(+VLOOKUP(B38,インプットシート!$C:$Z,24,0),"")</f>
        <v/>
      </c>
      <c r="D38" s="132" t="str">
        <f>IFERROR(+VLOOKUP(B38,インプットシート!$C:$Z,20,0),"")</f>
        <v/>
      </c>
      <c r="F38" s="77" t="s">
        <v>881</v>
      </c>
      <c r="G38" s="77" t="str">
        <f>IFERROR(+VLOOKUP(F38,インプットシート!$C:$Z,24,0),"")</f>
        <v/>
      </c>
      <c r="H38" s="132" t="str">
        <f>IFERROR(+VLOOKUP(F38,インプットシート!$C:$Z,20,0),"")</f>
        <v/>
      </c>
      <c r="J38" s="77" t="s">
        <v>882</v>
      </c>
      <c r="K38" s="77" t="str">
        <f>IFERROR(+VLOOKUP(J38,インプットシート!$C:$Z,24,0),"")</f>
        <v/>
      </c>
      <c r="L38" s="132" t="str">
        <f>IFERROR(+VLOOKUP(J38,インプットシート!$C:$Z,20,0),"")</f>
        <v/>
      </c>
      <c r="N38" s="77"/>
      <c r="O38" s="77"/>
      <c r="P38" s="132"/>
      <c r="R38" s="77"/>
      <c r="S38" s="77"/>
      <c r="T38" s="132"/>
      <c r="V38" s="77"/>
      <c r="W38" s="77"/>
      <c r="X38" s="132"/>
      <c r="Z38" s="77" t="s">
        <v>883</v>
      </c>
      <c r="AA38" s="77" t="str">
        <f>IFERROR(+VLOOKUP(Z38,インプットシート!$C:$Z,24,0),"")</f>
        <v/>
      </c>
      <c r="AB38" s="132" t="str">
        <f>IFERROR(+VLOOKUP(Z38,インプットシート!$C:$Z,20,0),"")</f>
        <v/>
      </c>
      <c r="AD38" s="77"/>
      <c r="AE38" s="77"/>
      <c r="AF38" s="132"/>
      <c r="AH38" s="77"/>
      <c r="AI38" s="77"/>
      <c r="AJ38" s="132"/>
      <c r="AL38" s="77" t="s">
        <v>884</v>
      </c>
      <c r="AM38" s="77" t="str">
        <f>IFERROR(+VLOOKUP(AL38,インプットシート!$C:$Z,24,0),"")</f>
        <v/>
      </c>
      <c r="AN38" s="132" t="str">
        <f>IFERROR(+VLOOKUP(AL38,インプットシート!$C:$Z,20,0),"")</f>
        <v/>
      </c>
      <c r="AP38" s="77" t="s">
        <v>885</v>
      </c>
      <c r="AQ38" s="77" t="str">
        <f>IFERROR(+VLOOKUP(AP38,インプットシート!$C:$Z,24,0),"")</f>
        <v/>
      </c>
      <c r="AR38" s="132" t="str">
        <f>IFERROR(+VLOOKUP(AP38,インプットシート!$C:$Z,20,0),"")</f>
        <v/>
      </c>
      <c r="AT38" s="77" t="s">
        <v>886</v>
      </c>
      <c r="AU38" s="77" t="str">
        <f>IFERROR(+VLOOKUP(AT38,インプットシート!$C:$Z,24,0),"")</f>
        <v/>
      </c>
      <c r="AV38" s="132" t="str">
        <f>IFERROR(+VLOOKUP(AT38,インプットシート!$C:$Z,20,0),"")</f>
        <v/>
      </c>
      <c r="AX38" s="77"/>
      <c r="AY38" s="77"/>
      <c r="AZ38" s="132"/>
      <c r="BB38" s="77" t="s">
        <v>887</v>
      </c>
      <c r="BC38" s="77" t="str">
        <f>IFERROR(+VLOOKUP(BB38,インプットシート!$C:$Z,24,0),"")</f>
        <v/>
      </c>
      <c r="BD38" s="132" t="str">
        <f>IFERROR(+VLOOKUP(BB38,インプットシート!$C:$Z,20,0),"")</f>
        <v/>
      </c>
      <c r="BF38" s="77"/>
      <c r="BG38" s="77"/>
      <c r="BH38" s="132"/>
      <c r="BJ38" s="77"/>
      <c r="BK38" s="77"/>
      <c r="BL38" s="132"/>
      <c r="BN38" s="77"/>
      <c r="BO38" s="77"/>
      <c r="BP38" s="132"/>
      <c r="BR38" s="77" t="s">
        <v>888</v>
      </c>
      <c r="BS38" s="77" t="str">
        <f>IFERROR(+VLOOKUP(BR38,インプットシート!$C:$Z,24,0),"")</f>
        <v/>
      </c>
      <c r="BT38" s="132" t="str">
        <f>IFERROR(+VLOOKUP(BR38,インプットシート!$C:$Z,20,0),"")</f>
        <v/>
      </c>
    </row>
    <row r="39" spans="2:72">
      <c r="B39" s="77" t="s">
        <v>889</v>
      </c>
      <c r="C39" s="77" t="str">
        <f>IFERROR(+VLOOKUP(B39,インプットシート!$C:$Z,24,0),"")</f>
        <v/>
      </c>
      <c r="D39" s="132" t="str">
        <f>IFERROR(+VLOOKUP(B39,インプットシート!$C:$Z,20,0),"")</f>
        <v/>
      </c>
      <c r="F39" s="77" t="s">
        <v>890</v>
      </c>
      <c r="G39" s="77" t="str">
        <f>IFERROR(+VLOOKUP(F39,インプットシート!$C:$Z,24,0),"")</f>
        <v/>
      </c>
      <c r="H39" s="132" t="str">
        <f>IFERROR(+VLOOKUP(F39,インプットシート!$C:$Z,20,0),"")</f>
        <v/>
      </c>
      <c r="J39" s="77" t="s">
        <v>891</v>
      </c>
      <c r="K39" s="77" t="str">
        <f>IFERROR(+VLOOKUP(J39,インプットシート!$C:$Z,24,0),"")</f>
        <v/>
      </c>
      <c r="L39" s="132" t="str">
        <f>IFERROR(+VLOOKUP(J39,インプットシート!$C:$Z,20,0),"")</f>
        <v/>
      </c>
      <c r="N39" s="77"/>
      <c r="O39" s="77"/>
      <c r="P39" s="132"/>
      <c r="R39" s="77"/>
      <c r="S39" s="77"/>
      <c r="T39" s="132"/>
      <c r="V39" s="77"/>
      <c r="W39" s="77"/>
      <c r="X39" s="132"/>
      <c r="Z39" s="77" t="s">
        <v>892</v>
      </c>
      <c r="AA39" s="77" t="str">
        <f>IFERROR(+VLOOKUP(Z39,インプットシート!$C:$Z,24,0),"")</f>
        <v/>
      </c>
      <c r="AB39" s="132" t="str">
        <f>IFERROR(+VLOOKUP(Z39,インプットシート!$C:$Z,20,0),"")</f>
        <v/>
      </c>
      <c r="AD39" s="77"/>
      <c r="AE39" s="77"/>
      <c r="AF39" s="132"/>
      <c r="AH39" s="77"/>
      <c r="AI39" s="77"/>
      <c r="AJ39" s="132"/>
      <c r="AL39" s="77" t="s">
        <v>893</v>
      </c>
      <c r="AM39" s="77" t="str">
        <f>IFERROR(+VLOOKUP(AL39,インプットシート!$C:$Z,24,0),"")</f>
        <v/>
      </c>
      <c r="AN39" s="132" t="str">
        <f>IFERROR(+VLOOKUP(AL39,インプットシート!$C:$Z,20,0),"")</f>
        <v/>
      </c>
      <c r="AP39" s="77" t="s">
        <v>894</v>
      </c>
      <c r="AQ39" s="77" t="str">
        <f>IFERROR(+VLOOKUP(AP39,インプットシート!$C:$Z,24,0),"")</f>
        <v/>
      </c>
      <c r="AR39" s="132" t="str">
        <f>IFERROR(+VLOOKUP(AP39,インプットシート!$C:$Z,20,0),"")</f>
        <v/>
      </c>
      <c r="AT39" s="77" t="s">
        <v>895</v>
      </c>
      <c r="AU39" s="77" t="str">
        <f>IFERROR(+VLOOKUP(AT39,インプットシート!$C:$Z,24,0),"")</f>
        <v/>
      </c>
      <c r="AV39" s="132" t="str">
        <f>IFERROR(+VLOOKUP(AT39,インプットシート!$C:$Z,20,0),"")</f>
        <v/>
      </c>
      <c r="AX39" s="77"/>
      <c r="AY39" s="77"/>
      <c r="AZ39" s="132"/>
      <c r="BB39" s="77" t="s">
        <v>896</v>
      </c>
      <c r="BC39" s="77" t="str">
        <f>IFERROR(+VLOOKUP(BB39,インプットシート!$C:$Z,24,0),"")</f>
        <v/>
      </c>
      <c r="BD39" s="132" t="str">
        <f>IFERROR(+VLOOKUP(BB39,インプットシート!$C:$Z,20,0),"")</f>
        <v/>
      </c>
      <c r="BF39" s="77"/>
      <c r="BG39" s="77"/>
      <c r="BH39" s="132"/>
      <c r="BJ39" s="77"/>
      <c r="BK39" s="77"/>
      <c r="BL39" s="132"/>
      <c r="BN39" s="77"/>
      <c r="BO39" s="77"/>
      <c r="BP39" s="132"/>
      <c r="BR39" s="77" t="s">
        <v>897</v>
      </c>
      <c r="BS39" s="77" t="str">
        <f>IFERROR(+VLOOKUP(BR39,インプットシート!$C:$Z,24,0),"")</f>
        <v/>
      </c>
      <c r="BT39" s="132" t="str">
        <f>IFERROR(+VLOOKUP(BR39,インプットシート!$C:$Z,20,0),"")</f>
        <v/>
      </c>
    </row>
    <row r="40" spans="2:72">
      <c r="B40" s="77" t="s">
        <v>898</v>
      </c>
      <c r="C40" s="77" t="str">
        <f>IFERROR(+VLOOKUP(B40,インプットシート!$C:$Z,24,0),"")</f>
        <v/>
      </c>
      <c r="D40" s="132" t="str">
        <f>IFERROR(+VLOOKUP(B40,インプットシート!$C:$Z,20,0),"")</f>
        <v/>
      </c>
      <c r="F40" s="77" t="s">
        <v>899</v>
      </c>
      <c r="G40" s="77" t="str">
        <f>IFERROR(+VLOOKUP(F40,インプットシート!$C:$Z,24,0),"")</f>
        <v/>
      </c>
      <c r="H40" s="132" t="str">
        <f>IFERROR(+VLOOKUP(F40,インプットシート!$C:$Z,20,0),"")</f>
        <v/>
      </c>
      <c r="J40" s="77" t="s">
        <v>900</v>
      </c>
      <c r="K40" s="77" t="str">
        <f>IFERROR(+VLOOKUP(J40,インプットシート!$C:$Z,24,0),"")</f>
        <v/>
      </c>
      <c r="L40" s="132" t="str">
        <f>IFERROR(+VLOOKUP(J40,インプットシート!$C:$Z,20,0),"")</f>
        <v/>
      </c>
      <c r="N40" s="77"/>
      <c r="O40" s="77"/>
      <c r="P40" s="132"/>
      <c r="R40" s="77"/>
      <c r="S40" s="77"/>
      <c r="T40" s="132"/>
      <c r="V40" s="77"/>
      <c r="W40" s="77"/>
      <c r="X40" s="132"/>
      <c r="Z40" s="77" t="s">
        <v>901</v>
      </c>
      <c r="AA40" s="77" t="str">
        <f>IFERROR(+VLOOKUP(Z40,インプットシート!$C:$Z,24,0),"")</f>
        <v/>
      </c>
      <c r="AB40" s="132" t="str">
        <f>IFERROR(+VLOOKUP(Z40,インプットシート!$C:$Z,20,0),"")</f>
        <v/>
      </c>
      <c r="AD40" s="77"/>
      <c r="AE40" s="77"/>
      <c r="AF40" s="132"/>
      <c r="AH40" s="77"/>
      <c r="AI40" s="77"/>
      <c r="AJ40" s="132"/>
      <c r="AL40" s="77" t="s">
        <v>902</v>
      </c>
      <c r="AM40" s="77" t="str">
        <f>IFERROR(+VLOOKUP(AL40,インプットシート!$C:$Z,24,0),"")</f>
        <v/>
      </c>
      <c r="AN40" s="132" t="str">
        <f>IFERROR(+VLOOKUP(AL40,インプットシート!$C:$Z,20,0),"")</f>
        <v/>
      </c>
      <c r="AP40" s="77" t="s">
        <v>903</v>
      </c>
      <c r="AQ40" s="77" t="str">
        <f>IFERROR(+VLOOKUP(AP40,インプットシート!$C:$Z,24,0),"")</f>
        <v/>
      </c>
      <c r="AR40" s="132" t="str">
        <f>IFERROR(+VLOOKUP(AP40,インプットシート!$C:$Z,20,0),"")</f>
        <v/>
      </c>
      <c r="AT40" s="77" t="s">
        <v>904</v>
      </c>
      <c r="AU40" s="77" t="str">
        <f>IFERROR(+VLOOKUP(AT40,インプットシート!$C:$Z,24,0),"")</f>
        <v/>
      </c>
      <c r="AV40" s="132" t="str">
        <f>IFERROR(+VLOOKUP(AT40,インプットシート!$C:$Z,20,0),"")</f>
        <v/>
      </c>
      <c r="AX40" s="77"/>
      <c r="AY40" s="77"/>
      <c r="AZ40" s="132"/>
      <c r="BB40" s="77" t="s">
        <v>905</v>
      </c>
      <c r="BC40" s="77" t="str">
        <f>IFERROR(+VLOOKUP(BB40,インプットシート!$C:$Z,24,0),"")</f>
        <v/>
      </c>
      <c r="BD40" s="132" t="str">
        <f>IFERROR(+VLOOKUP(BB40,インプットシート!$C:$Z,20,0),"")</f>
        <v/>
      </c>
      <c r="BF40" s="77"/>
      <c r="BG40" s="77"/>
      <c r="BH40" s="132"/>
      <c r="BJ40" s="77"/>
      <c r="BK40" s="77"/>
      <c r="BL40" s="132"/>
      <c r="BN40" s="77"/>
      <c r="BO40" s="77"/>
      <c r="BP40" s="132"/>
      <c r="BR40" s="77" t="s">
        <v>906</v>
      </c>
      <c r="BS40" s="77" t="str">
        <f>IFERROR(+VLOOKUP(BR40,インプットシート!$C:$Z,24,0),"")</f>
        <v/>
      </c>
      <c r="BT40" s="132" t="str">
        <f>IFERROR(+VLOOKUP(BR40,インプットシート!$C:$Z,20,0),"")</f>
        <v/>
      </c>
    </row>
    <row r="41" spans="2:72">
      <c r="B41" s="77" t="s">
        <v>907</v>
      </c>
      <c r="C41" s="77" t="str">
        <f>IFERROR(+VLOOKUP(B41,インプットシート!$C:$Z,24,0),"")</f>
        <v/>
      </c>
      <c r="D41" s="132" t="str">
        <f>IFERROR(+VLOOKUP(B41,インプットシート!$C:$Z,20,0),"")</f>
        <v/>
      </c>
      <c r="F41" s="77" t="s">
        <v>908</v>
      </c>
      <c r="G41" s="77" t="str">
        <f>IFERROR(+VLOOKUP(F41,インプットシート!$C:$Z,24,0),"")</f>
        <v/>
      </c>
      <c r="H41" s="132" t="str">
        <f>IFERROR(+VLOOKUP(F41,インプットシート!$C:$Z,20,0),"")</f>
        <v/>
      </c>
      <c r="J41" s="77" t="s">
        <v>909</v>
      </c>
      <c r="K41" s="77" t="str">
        <f>IFERROR(+VLOOKUP(J41,インプットシート!$C:$Z,24,0),"")</f>
        <v/>
      </c>
      <c r="L41" s="132" t="str">
        <f>IFERROR(+VLOOKUP(J41,インプットシート!$C:$Z,20,0),"")</f>
        <v/>
      </c>
      <c r="N41" s="77"/>
      <c r="O41" s="77"/>
      <c r="P41" s="132"/>
      <c r="R41" s="77"/>
      <c r="S41" s="77"/>
      <c r="T41" s="132"/>
      <c r="V41" s="77"/>
      <c r="W41" s="77"/>
      <c r="X41" s="132"/>
      <c r="Z41" s="77" t="s">
        <v>910</v>
      </c>
      <c r="AA41" s="77" t="str">
        <f>IFERROR(+VLOOKUP(Z41,インプットシート!$C:$Z,24,0),"")</f>
        <v/>
      </c>
      <c r="AB41" s="132" t="str">
        <f>IFERROR(+VLOOKUP(Z41,インプットシート!$C:$Z,20,0),"")</f>
        <v/>
      </c>
      <c r="AD41" s="77"/>
      <c r="AE41" s="77"/>
      <c r="AF41" s="132"/>
      <c r="AH41" s="77"/>
      <c r="AI41" s="77"/>
      <c r="AJ41" s="132"/>
      <c r="AL41" s="77" t="s">
        <v>911</v>
      </c>
      <c r="AM41" s="77" t="str">
        <f>IFERROR(+VLOOKUP(AL41,インプットシート!$C:$Z,24,0),"")</f>
        <v/>
      </c>
      <c r="AN41" s="132" t="str">
        <f>IFERROR(+VLOOKUP(AL41,インプットシート!$C:$Z,20,0),"")</f>
        <v/>
      </c>
      <c r="AP41" s="77" t="s">
        <v>912</v>
      </c>
      <c r="AQ41" s="77" t="str">
        <f>IFERROR(+VLOOKUP(AP41,インプットシート!$C:$Z,24,0),"")</f>
        <v/>
      </c>
      <c r="AR41" s="132" t="str">
        <f>IFERROR(+VLOOKUP(AP41,インプットシート!$C:$Z,20,0),"")</f>
        <v/>
      </c>
      <c r="AT41" s="77" t="s">
        <v>913</v>
      </c>
      <c r="AU41" s="77" t="str">
        <f>IFERROR(+VLOOKUP(AT41,インプットシート!$C:$Z,24,0),"")</f>
        <v/>
      </c>
      <c r="AV41" s="132" t="str">
        <f>IFERROR(+VLOOKUP(AT41,インプットシート!$C:$Z,20,0),"")</f>
        <v/>
      </c>
      <c r="AX41" s="77"/>
      <c r="AY41" s="77"/>
      <c r="AZ41" s="132"/>
      <c r="BB41" s="77" t="s">
        <v>914</v>
      </c>
      <c r="BC41" s="77" t="str">
        <f>IFERROR(+VLOOKUP(BB41,インプットシート!$C:$Z,24,0),"")</f>
        <v/>
      </c>
      <c r="BD41" s="132" t="str">
        <f>IFERROR(+VLOOKUP(BB41,インプットシート!$C:$Z,20,0),"")</f>
        <v/>
      </c>
      <c r="BF41" s="77"/>
      <c r="BG41" s="77"/>
      <c r="BH41" s="132"/>
      <c r="BJ41" s="77"/>
      <c r="BK41" s="77"/>
      <c r="BL41" s="132"/>
      <c r="BN41" s="77"/>
      <c r="BO41" s="77"/>
      <c r="BP41" s="132"/>
      <c r="BR41" s="77" t="s">
        <v>915</v>
      </c>
      <c r="BS41" s="77" t="str">
        <f>IFERROR(+VLOOKUP(BR41,インプットシート!$C:$Z,24,0),"")</f>
        <v/>
      </c>
      <c r="BT41" s="132" t="str">
        <f>IFERROR(+VLOOKUP(BR41,インプットシート!$C:$Z,20,0),"")</f>
        <v/>
      </c>
    </row>
    <row r="42" spans="2:72">
      <c r="B42" s="77" t="s">
        <v>916</v>
      </c>
      <c r="C42" s="77" t="str">
        <f>IFERROR(+VLOOKUP(B42,インプットシート!$C:$Z,24,0),"")</f>
        <v/>
      </c>
      <c r="D42" s="132" t="str">
        <f>IFERROR(+VLOOKUP(B42,インプットシート!$C:$Z,20,0),"")</f>
        <v/>
      </c>
      <c r="F42" s="77" t="s">
        <v>917</v>
      </c>
      <c r="G42" s="77" t="str">
        <f>IFERROR(+VLOOKUP(F42,インプットシート!$C:$Z,24,0),"")</f>
        <v/>
      </c>
      <c r="H42" s="132" t="str">
        <f>IFERROR(+VLOOKUP(F42,インプットシート!$C:$Z,20,0),"")</f>
        <v/>
      </c>
      <c r="J42" s="77" t="s">
        <v>918</v>
      </c>
      <c r="K42" s="77" t="str">
        <f>IFERROR(+VLOOKUP(J42,インプットシート!$C:$Z,24,0),"")</f>
        <v/>
      </c>
      <c r="L42" s="132" t="str">
        <f>IFERROR(+VLOOKUP(J42,インプットシート!$C:$Z,20,0),"")</f>
        <v/>
      </c>
      <c r="N42" s="77"/>
      <c r="O42" s="77"/>
      <c r="P42" s="132"/>
      <c r="R42" s="77"/>
      <c r="S42" s="77"/>
      <c r="T42" s="132"/>
      <c r="V42" s="77"/>
      <c r="W42" s="77"/>
      <c r="X42" s="132"/>
      <c r="Z42" s="77" t="s">
        <v>919</v>
      </c>
      <c r="AA42" s="77" t="str">
        <f>IFERROR(+VLOOKUP(Z42,インプットシート!$C:$Z,24,0),"")</f>
        <v/>
      </c>
      <c r="AB42" s="132" t="str">
        <f>IFERROR(+VLOOKUP(Z42,インプットシート!$C:$Z,20,0),"")</f>
        <v/>
      </c>
      <c r="AD42" s="77"/>
      <c r="AE42" s="77"/>
      <c r="AF42" s="132"/>
      <c r="AH42" s="77"/>
      <c r="AI42" s="77"/>
      <c r="AJ42" s="132"/>
      <c r="AL42" s="77" t="s">
        <v>920</v>
      </c>
      <c r="AM42" s="77" t="str">
        <f>IFERROR(+VLOOKUP(AL42,インプットシート!$C:$Z,24,0),"")</f>
        <v/>
      </c>
      <c r="AN42" s="132" t="str">
        <f>IFERROR(+VLOOKUP(AL42,インプットシート!$C:$Z,20,0),"")</f>
        <v/>
      </c>
      <c r="AP42" s="77" t="s">
        <v>921</v>
      </c>
      <c r="AQ42" s="77" t="str">
        <f>IFERROR(+VLOOKUP(AP42,インプットシート!$C:$Z,24,0),"")</f>
        <v/>
      </c>
      <c r="AR42" s="132" t="str">
        <f>IFERROR(+VLOOKUP(AP42,インプットシート!$C:$Z,20,0),"")</f>
        <v/>
      </c>
      <c r="AT42" s="77" t="s">
        <v>922</v>
      </c>
      <c r="AU42" s="77" t="str">
        <f>IFERROR(+VLOOKUP(AT42,インプットシート!$C:$Z,24,0),"")</f>
        <v/>
      </c>
      <c r="AV42" s="132" t="str">
        <f>IFERROR(+VLOOKUP(AT42,インプットシート!$C:$Z,20,0),"")</f>
        <v/>
      </c>
      <c r="AX42" s="77"/>
      <c r="AY42" s="77"/>
      <c r="AZ42" s="132"/>
      <c r="BB42" s="77" t="s">
        <v>923</v>
      </c>
      <c r="BC42" s="77" t="str">
        <f>IFERROR(+VLOOKUP(BB42,インプットシート!$C:$Z,24,0),"")</f>
        <v/>
      </c>
      <c r="BD42" s="132" t="str">
        <f>IFERROR(+VLOOKUP(BB42,インプットシート!$C:$Z,20,0),"")</f>
        <v/>
      </c>
      <c r="BF42" s="77"/>
      <c r="BG42" s="77"/>
      <c r="BH42" s="132"/>
      <c r="BJ42" s="77"/>
      <c r="BK42" s="77"/>
      <c r="BL42" s="132"/>
      <c r="BN42" s="77"/>
      <c r="BO42" s="77"/>
      <c r="BP42" s="132"/>
      <c r="BR42" s="77" t="s">
        <v>924</v>
      </c>
      <c r="BS42" s="77" t="str">
        <f>IFERROR(+VLOOKUP(BR42,インプットシート!$C:$Z,24,0),"")</f>
        <v/>
      </c>
      <c r="BT42" s="132" t="str">
        <f>IFERROR(+VLOOKUP(BR42,インプットシート!$C:$Z,20,0),"")</f>
        <v/>
      </c>
    </row>
    <row r="43" spans="2:72">
      <c r="B43" s="77" t="s">
        <v>925</v>
      </c>
      <c r="C43" s="77" t="str">
        <f>IFERROR(+VLOOKUP(B43,インプットシート!$C:$Z,24,0),"")</f>
        <v/>
      </c>
      <c r="D43" s="132" t="str">
        <f>IFERROR(+VLOOKUP(B43,インプットシート!$C:$Z,20,0),"")</f>
        <v/>
      </c>
      <c r="F43" s="77" t="s">
        <v>926</v>
      </c>
      <c r="G43" s="77" t="str">
        <f>IFERROR(+VLOOKUP(F43,インプットシート!$C:$Z,24,0),"")</f>
        <v/>
      </c>
      <c r="H43" s="132" t="str">
        <f>IFERROR(+VLOOKUP(F43,インプットシート!$C:$Z,20,0),"")</f>
        <v/>
      </c>
      <c r="J43" s="77" t="s">
        <v>927</v>
      </c>
      <c r="K43" s="77" t="str">
        <f>IFERROR(+VLOOKUP(J43,インプットシート!$C:$Z,24,0),"")</f>
        <v/>
      </c>
      <c r="L43" s="132" t="str">
        <f>IFERROR(+VLOOKUP(J43,インプットシート!$C:$Z,20,0),"")</f>
        <v/>
      </c>
      <c r="N43" s="77"/>
      <c r="O43" s="77"/>
      <c r="P43" s="132"/>
      <c r="R43" s="77"/>
      <c r="S43" s="77"/>
      <c r="T43" s="132"/>
      <c r="V43" s="77"/>
      <c r="W43" s="77"/>
      <c r="X43" s="132"/>
      <c r="Z43" s="77" t="s">
        <v>928</v>
      </c>
      <c r="AA43" s="77" t="str">
        <f>IFERROR(+VLOOKUP(Z43,インプットシート!$C:$Z,24,0),"")</f>
        <v/>
      </c>
      <c r="AB43" s="132" t="str">
        <f>IFERROR(+VLOOKUP(Z43,インプットシート!$C:$Z,20,0),"")</f>
        <v/>
      </c>
      <c r="AD43" s="77"/>
      <c r="AE43" s="77"/>
      <c r="AF43" s="132"/>
      <c r="AH43" s="77"/>
      <c r="AI43" s="77"/>
      <c r="AJ43" s="132"/>
      <c r="AL43" s="77" t="s">
        <v>929</v>
      </c>
      <c r="AM43" s="77" t="str">
        <f>IFERROR(+VLOOKUP(AL43,インプットシート!$C:$Z,24,0),"")</f>
        <v/>
      </c>
      <c r="AN43" s="132" t="str">
        <f>IFERROR(+VLOOKUP(AL43,インプットシート!$C:$Z,20,0),"")</f>
        <v/>
      </c>
      <c r="AP43" s="77" t="s">
        <v>930</v>
      </c>
      <c r="AQ43" s="77" t="str">
        <f>IFERROR(+VLOOKUP(AP43,インプットシート!$C:$Z,24,0),"")</f>
        <v/>
      </c>
      <c r="AR43" s="132" t="str">
        <f>IFERROR(+VLOOKUP(AP43,インプットシート!$C:$Z,20,0),"")</f>
        <v/>
      </c>
      <c r="AT43" s="77" t="s">
        <v>931</v>
      </c>
      <c r="AU43" s="77" t="str">
        <f>IFERROR(+VLOOKUP(AT43,インプットシート!$C:$Z,24,0),"")</f>
        <v/>
      </c>
      <c r="AV43" s="132" t="str">
        <f>IFERROR(+VLOOKUP(AT43,インプットシート!$C:$Z,20,0),"")</f>
        <v/>
      </c>
      <c r="AX43" s="77"/>
      <c r="AY43" s="77"/>
      <c r="AZ43" s="132"/>
      <c r="BB43" s="77" t="s">
        <v>932</v>
      </c>
      <c r="BC43" s="77" t="str">
        <f>IFERROR(+VLOOKUP(BB43,インプットシート!$C:$Z,24,0),"")</f>
        <v/>
      </c>
      <c r="BD43" s="132" t="str">
        <f>IFERROR(+VLOOKUP(BB43,インプットシート!$C:$Z,20,0),"")</f>
        <v/>
      </c>
      <c r="BF43" s="77"/>
      <c r="BG43" s="77"/>
      <c r="BH43" s="132"/>
      <c r="BJ43" s="77"/>
      <c r="BK43" s="77"/>
      <c r="BL43" s="132"/>
      <c r="BN43" s="77"/>
      <c r="BO43" s="77"/>
      <c r="BP43" s="132"/>
      <c r="BR43" s="77" t="s">
        <v>933</v>
      </c>
      <c r="BS43" s="77" t="str">
        <f>IFERROR(+VLOOKUP(BR43,インプットシート!$C:$Z,24,0),"")</f>
        <v/>
      </c>
      <c r="BT43" s="132" t="str">
        <f>IFERROR(+VLOOKUP(BR43,インプットシート!$C:$Z,20,0),"")</f>
        <v/>
      </c>
    </row>
    <row r="44" spans="2:72">
      <c r="B44" s="77" t="s">
        <v>934</v>
      </c>
      <c r="C44" s="77" t="str">
        <f>IFERROR(+VLOOKUP(B44,インプットシート!$C:$Z,24,0),"")</f>
        <v/>
      </c>
      <c r="D44" s="132" t="str">
        <f>IFERROR(+VLOOKUP(B44,インプットシート!$C:$Z,20,0),"")</f>
        <v/>
      </c>
      <c r="F44" s="77" t="s">
        <v>935</v>
      </c>
      <c r="G44" s="77" t="str">
        <f>IFERROR(+VLOOKUP(F44,インプットシート!$C:$Z,24,0),"")</f>
        <v/>
      </c>
      <c r="H44" s="132" t="str">
        <f>IFERROR(+VLOOKUP(F44,インプットシート!$C:$Z,20,0),"")</f>
        <v/>
      </c>
      <c r="J44" s="77" t="s">
        <v>936</v>
      </c>
      <c r="K44" s="77" t="str">
        <f>IFERROR(+VLOOKUP(J44,インプットシート!$C:$Z,24,0),"")</f>
        <v/>
      </c>
      <c r="L44" s="132" t="str">
        <f>IFERROR(+VLOOKUP(J44,インプットシート!$C:$Z,20,0),"")</f>
        <v/>
      </c>
      <c r="N44" s="77"/>
      <c r="O44" s="77"/>
      <c r="P44" s="132"/>
      <c r="R44" s="77"/>
      <c r="S44" s="77"/>
      <c r="T44" s="132"/>
      <c r="V44" s="77"/>
      <c r="W44" s="77"/>
      <c r="X44" s="132"/>
      <c r="Z44" s="77" t="s">
        <v>937</v>
      </c>
      <c r="AA44" s="77" t="str">
        <f>IFERROR(+VLOOKUP(Z44,インプットシート!$C:$Z,24,0),"")</f>
        <v/>
      </c>
      <c r="AB44" s="132" t="str">
        <f>IFERROR(+VLOOKUP(Z44,インプットシート!$C:$Z,20,0),"")</f>
        <v/>
      </c>
      <c r="AD44" s="77"/>
      <c r="AE44" s="77"/>
      <c r="AF44" s="132"/>
      <c r="AH44" s="77"/>
      <c r="AI44" s="77"/>
      <c r="AJ44" s="132"/>
      <c r="AL44" s="77" t="s">
        <v>938</v>
      </c>
      <c r="AM44" s="77" t="str">
        <f>IFERROR(+VLOOKUP(AL44,インプットシート!$C:$Z,24,0),"")</f>
        <v/>
      </c>
      <c r="AN44" s="132" t="str">
        <f>IFERROR(+VLOOKUP(AL44,インプットシート!$C:$Z,20,0),"")</f>
        <v/>
      </c>
      <c r="AP44" s="77" t="s">
        <v>939</v>
      </c>
      <c r="AQ44" s="77" t="str">
        <f>IFERROR(+VLOOKUP(AP44,インプットシート!$C:$Z,24,0),"")</f>
        <v/>
      </c>
      <c r="AR44" s="132" t="str">
        <f>IFERROR(+VLOOKUP(AP44,インプットシート!$C:$Z,20,0),"")</f>
        <v/>
      </c>
      <c r="AT44" s="77" t="s">
        <v>940</v>
      </c>
      <c r="AU44" s="77" t="str">
        <f>IFERROR(+VLOOKUP(AT44,インプットシート!$C:$Z,24,0),"")</f>
        <v/>
      </c>
      <c r="AV44" s="132" t="str">
        <f>IFERROR(+VLOOKUP(AT44,インプットシート!$C:$Z,20,0),"")</f>
        <v/>
      </c>
      <c r="AX44" s="77"/>
      <c r="AY44" s="77"/>
      <c r="AZ44" s="132"/>
      <c r="BB44" s="77" t="s">
        <v>941</v>
      </c>
      <c r="BC44" s="77" t="str">
        <f>IFERROR(+VLOOKUP(BB44,インプットシート!$C:$Z,24,0),"")</f>
        <v/>
      </c>
      <c r="BD44" s="132" t="str">
        <f>IFERROR(+VLOOKUP(BB44,インプットシート!$C:$Z,20,0),"")</f>
        <v/>
      </c>
      <c r="BF44" s="77"/>
      <c r="BG44" s="77"/>
      <c r="BH44" s="132"/>
      <c r="BJ44" s="77"/>
      <c r="BK44" s="77"/>
      <c r="BL44" s="132"/>
      <c r="BN44" s="77"/>
      <c r="BO44" s="77"/>
      <c r="BP44" s="132"/>
      <c r="BR44" s="77" t="s">
        <v>942</v>
      </c>
      <c r="BS44" s="77" t="str">
        <f>IFERROR(+VLOOKUP(BR44,インプットシート!$C:$Z,24,0),"")</f>
        <v/>
      </c>
      <c r="BT44" s="132" t="str">
        <f>IFERROR(+VLOOKUP(BR44,インプットシート!$C:$Z,20,0),"")</f>
        <v/>
      </c>
    </row>
    <row r="45" spans="2:72">
      <c r="B45" s="77" t="s">
        <v>943</v>
      </c>
      <c r="C45" s="77" t="str">
        <f>IFERROR(+VLOOKUP(B45,インプットシート!$C:$Z,24,0),"")</f>
        <v/>
      </c>
      <c r="D45" s="132" t="str">
        <f>IFERROR(+VLOOKUP(B45,インプットシート!$C:$Z,20,0),"")</f>
        <v/>
      </c>
      <c r="F45" s="77" t="s">
        <v>944</v>
      </c>
      <c r="G45" s="77" t="str">
        <f>IFERROR(+VLOOKUP(F45,インプットシート!$C:$Z,24,0),"")</f>
        <v/>
      </c>
      <c r="H45" s="132" t="str">
        <f>IFERROR(+VLOOKUP(F45,インプットシート!$C:$Z,20,0),"")</f>
        <v/>
      </c>
      <c r="J45" s="77" t="s">
        <v>945</v>
      </c>
      <c r="K45" s="77" t="str">
        <f>IFERROR(+VLOOKUP(J45,インプットシート!$C:$Z,24,0),"")</f>
        <v/>
      </c>
      <c r="L45" s="132" t="str">
        <f>IFERROR(+VLOOKUP(J45,インプットシート!$C:$Z,20,0),"")</f>
        <v/>
      </c>
      <c r="N45" s="77"/>
      <c r="O45" s="77"/>
      <c r="P45" s="132"/>
      <c r="R45" s="77"/>
      <c r="S45" s="77"/>
      <c r="T45" s="132"/>
      <c r="V45" s="77"/>
      <c r="W45" s="77"/>
      <c r="X45" s="132"/>
      <c r="Z45" s="77" t="s">
        <v>946</v>
      </c>
      <c r="AA45" s="77" t="str">
        <f>IFERROR(+VLOOKUP(Z45,インプットシート!$C:$Z,24,0),"")</f>
        <v/>
      </c>
      <c r="AB45" s="132" t="str">
        <f>IFERROR(+VLOOKUP(Z45,インプットシート!$C:$Z,20,0),"")</f>
        <v/>
      </c>
      <c r="AD45" s="77"/>
      <c r="AE45" s="77"/>
      <c r="AF45" s="132"/>
      <c r="AH45" s="77"/>
      <c r="AI45" s="77"/>
      <c r="AJ45" s="132"/>
      <c r="AL45" s="77" t="s">
        <v>947</v>
      </c>
      <c r="AM45" s="77" t="str">
        <f>IFERROR(+VLOOKUP(AL45,インプットシート!$C:$Z,24,0),"")</f>
        <v/>
      </c>
      <c r="AN45" s="132" t="str">
        <f>IFERROR(+VLOOKUP(AL45,インプットシート!$C:$Z,20,0),"")</f>
        <v/>
      </c>
      <c r="AP45" s="77" t="s">
        <v>948</v>
      </c>
      <c r="AQ45" s="77" t="str">
        <f>IFERROR(+VLOOKUP(AP45,インプットシート!$C:$Z,24,0),"")</f>
        <v/>
      </c>
      <c r="AR45" s="132" t="str">
        <f>IFERROR(+VLOOKUP(AP45,インプットシート!$C:$Z,20,0),"")</f>
        <v/>
      </c>
      <c r="AT45" s="77" t="s">
        <v>949</v>
      </c>
      <c r="AU45" s="77" t="str">
        <f>IFERROR(+VLOOKUP(AT45,インプットシート!$C:$Z,24,0),"")</f>
        <v/>
      </c>
      <c r="AV45" s="132" t="str">
        <f>IFERROR(+VLOOKUP(AT45,インプットシート!$C:$Z,20,0),"")</f>
        <v/>
      </c>
      <c r="AX45" s="77"/>
      <c r="AY45" s="77"/>
      <c r="AZ45" s="132"/>
      <c r="BB45" s="77" t="s">
        <v>950</v>
      </c>
      <c r="BC45" s="77" t="str">
        <f>IFERROR(+VLOOKUP(BB45,インプットシート!$C:$Z,24,0),"")</f>
        <v/>
      </c>
      <c r="BD45" s="132" t="str">
        <f>IFERROR(+VLOOKUP(BB45,インプットシート!$C:$Z,20,0),"")</f>
        <v/>
      </c>
      <c r="BF45" s="77"/>
      <c r="BG45" s="77"/>
      <c r="BH45" s="132"/>
      <c r="BJ45" s="77"/>
      <c r="BK45" s="77"/>
      <c r="BL45" s="132"/>
      <c r="BN45" s="77"/>
      <c r="BO45" s="77"/>
      <c r="BP45" s="132"/>
      <c r="BR45" s="77" t="s">
        <v>951</v>
      </c>
      <c r="BS45" s="77" t="str">
        <f>IFERROR(+VLOOKUP(BR45,インプットシート!$C:$Z,24,0),"")</f>
        <v/>
      </c>
      <c r="BT45" s="132" t="str">
        <f>IFERROR(+VLOOKUP(BR45,インプットシート!$C:$Z,20,0),"")</f>
        <v/>
      </c>
    </row>
    <row r="46" spans="2:72">
      <c r="B46" s="77" t="s">
        <v>952</v>
      </c>
      <c r="C46" s="77" t="str">
        <f>IFERROR(+VLOOKUP(B46,インプットシート!$C:$Z,24,0),"")</f>
        <v/>
      </c>
      <c r="D46" s="132" t="str">
        <f>IFERROR(+VLOOKUP(B46,インプットシート!$C:$Z,20,0),"")</f>
        <v/>
      </c>
      <c r="F46" s="77" t="s">
        <v>953</v>
      </c>
      <c r="G46" s="77" t="str">
        <f>IFERROR(+VLOOKUP(F46,インプットシート!$C:$Z,24,0),"")</f>
        <v/>
      </c>
      <c r="H46" s="132" t="str">
        <f>IFERROR(+VLOOKUP(F46,インプットシート!$C:$Z,20,0),"")</f>
        <v/>
      </c>
      <c r="J46" s="77" t="s">
        <v>954</v>
      </c>
      <c r="K46" s="77" t="str">
        <f>IFERROR(+VLOOKUP(J46,インプットシート!$C:$Z,24,0),"")</f>
        <v/>
      </c>
      <c r="L46" s="132" t="str">
        <f>IFERROR(+VLOOKUP(J46,インプットシート!$C:$Z,20,0),"")</f>
        <v/>
      </c>
      <c r="N46" s="77"/>
      <c r="O46" s="77"/>
      <c r="P46" s="132"/>
      <c r="R46" s="77"/>
      <c r="S46" s="77"/>
      <c r="T46" s="132"/>
      <c r="V46" s="77"/>
      <c r="W46" s="77"/>
      <c r="X46" s="132"/>
      <c r="Z46" s="77" t="s">
        <v>955</v>
      </c>
      <c r="AA46" s="77" t="str">
        <f>IFERROR(+VLOOKUP(Z46,インプットシート!$C:$Z,24,0),"")</f>
        <v/>
      </c>
      <c r="AB46" s="132" t="str">
        <f>IFERROR(+VLOOKUP(Z46,インプットシート!$C:$Z,20,0),"")</f>
        <v/>
      </c>
      <c r="AD46" s="77"/>
      <c r="AE46" s="77"/>
      <c r="AF46" s="132"/>
      <c r="AH46" s="77"/>
      <c r="AI46" s="77"/>
      <c r="AJ46" s="132"/>
      <c r="AL46" s="77" t="s">
        <v>956</v>
      </c>
      <c r="AM46" s="77" t="str">
        <f>IFERROR(+VLOOKUP(AL46,インプットシート!$C:$Z,24,0),"")</f>
        <v/>
      </c>
      <c r="AN46" s="132" t="str">
        <f>IFERROR(+VLOOKUP(AL46,インプットシート!$C:$Z,20,0),"")</f>
        <v/>
      </c>
      <c r="AP46" s="77" t="s">
        <v>957</v>
      </c>
      <c r="AQ46" s="77" t="str">
        <f>IFERROR(+VLOOKUP(AP46,インプットシート!$C:$Z,24,0),"")</f>
        <v/>
      </c>
      <c r="AR46" s="132" t="str">
        <f>IFERROR(+VLOOKUP(AP46,インプットシート!$C:$Z,20,0),"")</f>
        <v/>
      </c>
      <c r="AT46" s="77" t="s">
        <v>958</v>
      </c>
      <c r="AU46" s="77" t="str">
        <f>IFERROR(+VLOOKUP(AT46,インプットシート!$C:$Z,24,0),"")</f>
        <v/>
      </c>
      <c r="AV46" s="132" t="str">
        <f>IFERROR(+VLOOKUP(AT46,インプットシート!$C:$Z,20,0),"")</f>
        <v/>
      </c>
      <c r="AX46" s="77"/>
      <c r="AY46" s="77"/>
      <c r="AZ46" s="132"/>
      <c r="BB46" s="77" t="s">
        <v>959</v>
      </c>
      <c r="BC46" s="77" t="str">
        <f>IFERROR(+VLOOKUP(BB46,インプットシート!$C:$Z,24,0),"")</f>
        <v/>
      </c>
      <c r="BD46" s="132" t="str">
        <f>IFERROR(+VLOOKUP(BB46,インプットシート!$C:$Z,20,0),"")</f>
        <v/>
      </c>
      <c r="BF46" s="77"/>
      <c r="BG46" s="77"/>
      <c r="BH46" s="132"/>
      <c r="BJ46" s="77"/>
      <c r="BK46" s="77"/>
      <c r="BL46" s="132"/>
      <c r="BN46" s="77"/>
      <c r="BO46" s="77"/>
      <c r="BP46" s="132"/>
      <c r="BR46" s="77" t="s">
        <v>960</v>
      </c>
      <c r="BS46" s="77" t="str">
        <f>IFERROR(+VLOOKUP(BR46,インプットシート!$C:$Z,24,0),"")</f>
        <v/>
      </c>
      <c r="BT46" s="132" t="str">
        <f>IFERROR(+VLOOKUP(BR46,インプットシート!$C:$Z,20,0),"")</f>
        <v/>
      </c>
    </row>
    <row r="47" spans="2:72">
      <c r="B47" s="77" t="s">
        <v>961</v>
      </c>
      <c r="C47" s="77" t="str">
        <f>IFERROR(+VLOOKUP(B47,インプットシート!$C:$Z,24,0),"")</f>
        <v/>
      </c>
      <c r="D47" s="132" t="str">
        <f>IFERROR(+VLOOKUP(B47,インプットシート!$C:$Z,20,0),"")</f>
        <v/>
      </c>
      <c r="F47" s="77" t="s">
        <v>962</v>
      </c>
      <c r="G47" s="77" t="str">
        <f>IFERROR(+VLOOKUP(F47,インプットシート!$C:$Z,24,0),"")</f>
        <v/>
      </c>
      <c r="H47" s="132" t="str">
        <f>IFERROR(+VLOOKUP(F47,インプットシート!$C:$Z,20,0),"")</f>
        <v/>
      </c>
      <c r="J47" s="77" t="s">
        <v>963</v>
      </c>
      <c r="K47" s="77" t="str">
        <f>IFERROR(+VLOOKUP(J47,インプットシート!$C:$Z,24,0),"")</f>
        <v/>
      </c>
      <c r="L47" s="132" t="str">
        <f>IFERROR(+VLOOKUP(J47,インプットシート!$C:$Z,20,0),"")</f>
        <v/>
      </c>
      <c r="N47" s="77"/>
      <c r="O47" s="77"/>
      <c r="P47" s="132"/>
      <c r="R47" s="77"/>
      <c r="S47" s="77"/>
      <c r="T47" s="132"/>
      <c r="V47" s="77"/>
      <c r="W47" s="77"/>
      <c r="X47" s="132"/>
      <c r="Z47" s="77" t="s">
        <v>964</v>
      </c>
      <c r="AA47" s="77" t="str">
        <f>IFERROR(+VLOOKUP(Z47,インプットシート!$C:$Z,24,0),"")</f>
        <v/>
      </c>
      <c r="AB47" s="132" t="str">
        <f>IFERROR(+VLOOKUP(Z47,インプットシート!$C:$Z,20,0),"")</f>
        <v/>
      </c>
      <c r="AD47" s="77"/>
      <c r="AE47" s="77"/>
      <c r="AF47" s="132"/>
      <c r="AH47" s="77"/>
      <c r="AI47" s="77"/>
      <c r="AJ47" s="132"/>
      <c r="AL47" s="77" t="s">
        <v>965</v>
      </c>
      <c r="AM47" s="77" t="str">
        <f>IFERROR(+VLOOKUP(AL47,インプットシート!$C:$Z,24,0),"")</f>
        <v/>
      </c>
      <c r="AN47" s="132" t="str">
        <f>IFERROR(+VLOOKUP(AL47,インプットシート!$C:$Z,20,0),"")</f>
        <v/>
      </c>
      <c r="AP47" s="77" t="s">
        <v>966</v>
      </c>
      <c r="AQ47" s="77" t="str">
        <f>IFERROR(+VLOOKUP(AP47,インプットシート!$C:$Z,24,0),"")</f>
        <v/>
      </c>
      <c r="AR47" s="132" t="str">
        <f>IFERROR(+VLOOKUP(AP47,インプットシート!$C:$Z,20,0),"")</f>
        <v/>
      </c>
      <c r="AT47" s="77" t="s">
        <v>967</v>
      </c>
      <c r="AU47" s="77" t="str">
        <f>IFERROR(+VLOOKUP(AT47,インプットシート!$C:$Z,24,0),"")</f>
        <v/>
      </c>
      <c r="AV47" s="132" t="str">
        <f>IFERROR(+VLOOKUP(AT47,インプットシート!$C:$Z,20,0),"")</f>
        <v/>
      </c>
      <c r="AX47" s="77"/>
      <c r="AY47" s="77"/>
      <c r="AZ47" s="132"/>
      <c r="BB47" s="77" t="s">
        <v>968</v>
      </c>
      <c r="BC47" s="77" t="str">
        <f>IFERROR(+VLOOKUP(BB47,インプットシート!$C:$Z,24,0),"")</f>
        <v/>
      </c>
      <c r="BD47" s="132" t="str">
        <f>IFERROR(+VLOOKUP(BB47,インプットシート!$C:$Z,20,0),"")</f>
        <v/>
      </c>
      <c r="BF47" s="77"/>
      <c r="BG47" s="77"/>
      <c r="BH47" s="132"/>
      <c r="BJ47" s="77"/>
      <c r="BK47" s="77"/>
      <c r="BL47" s="132"/>
      <c r="BN47" s="77"/>
      <c r="BO47" s="77"/>
      <c r="BP47" s="132"/>
      <c r="BR47" s="77" t="s">
        <v>969</v>
      </c>
      <c r="BS47" s="77" t="str">
        <f>IFERROR(+VLOOKUP(BR47,インプットシート!$C:$Z,24,0),"")</f>
        <v/>
      </c>
      <c r="BT47" s="132" t="str">
        <f>IFERROR(+VLOOKUP(BR47,インプットシート!$C:$Z,20,0),"")</f>
        <v/>
      </c>
    </row>
    <row r="48" spans="2:72">
      <c r="B48" s="77" t="s">
        <v>970</v>
      </c>
      <c r="C48" s="77" t="str">
        <f>IFERROR(+VLOOKUP(B48,インプットシート!$C:$Z,24,0),"")</f>
        <v/>
      </c>
      <c r="D48" s="132" t="str">
        <f>IFERROR(+VLOOKUP(B48,インプットシート!$C:$Z,20,0),"")</f>
        <v/>
      </c>
      <c r="F48" s="77" t="s">
        <v>971</v>
      </c>
      <c r="G48" s="77" t="str">
        <f>IFERROR(+VLOOKUP(F48,インプットシート!$C:$Z,24,0),"")</f>
        <v/>
      </c>
      <c r="H48" s="132" t="str">
        <f>IFERROR(+VLOOKUP(F48,インプットシート!$C:$Z,20,0),"")</f>
        <v/>
      </c>
      <c r="J48" s="77" t="s">
        <v>972</v>
      </c>
      <c r="K48" s="77" t="str">
        <f>IFERROR(+VLOOKUP(J48,インプットシート!$C:$Z,24,0),"")</f>
        <v/>
      </c>
      <c r="L48" s="132" t="str">
        <f>IFERROR(+VLOOKUP(J48,インプットシート!$C:$Z,20,0),"")</f>
        <v/>
      </c>
      <c r="N48" s="77"/>
      <c r="O48" s="77"/>
      <c r="P48" s="132"/>
      <c r="R48" s="77"/>
      <c r="S48" s="77"/>
      <c r="T48" s="132"/>
      <c r="V48" s="77"/>
      <c r="W48" s="77"/>
      <c r="X48" s="132"/>
      <c r="Z48" s="77" t="s">
        <v>973</v>
      </c>
      <c r="AA48" s="77" t="str">
        <f>IFERROR(+VLOOKUP(Z48,インプットシート!$C:$Z,24,0),"")</f>
        <v/>
      </c>
      <c r="AB48" s="132" t="str">
        <f>IFERROR(+VLOOKUP(Z48,インプットシート!$C:$Z,20,0),"")</f>
        <v/>
      </c>
      <c r="AD48" s="77"/>
      <c r="AE48" s="77"/>
      <c r="AF48" s="132"/>
      <c r="AH48" s="77"/>
      <c r="AI48" s="77"/>
      <c r="AJ48" s="132"/>
      <c r="AL48" s="77" t="s">
        <v>974</v>
      </c>
      <c r="AM48" s="77" t="str">
        <f>IFERROR(+VLOOKUP(AL48,インプットシート!$C:$Z,24,0),"")</f>
        <v/>
      </c>
      <c r="AN48" s="132" t="str">
        <f>IFERROR(+VLOOKUP(AL48,インプットシート!$C:$Z,20,0),"")</f>
        <v/>
      </c>
      <c r="AP48" s="77" t="s">
        <v>975</v>
      </c>
      <c r="AQ48" s="77" t="str">
        <f>IFERROR(+VLOOKUP(AP48,インプットシート!$C:$Z,24,0),"")</f>
        <v/>
      </c>
      <c r="AR48" s="132" t="str">
        <f>IFERROR(+VLOOKUP(AP48,インプットシート!$C:$Z,20,0),"")</f>
        <v/>
      </c>
      <c r="AT48" s="77" t="s">
        <v>976</v>
      </c>
      <c r="AU48" s="77" t="str">
        <f>IFERROR(+VLOOKUP(AT48,インプットシート!$C:$Z,24,0),"")</f>
        <v/>
      </c>
      <c r="AV48" s="132" t="str">
        <f>IFERROR(+VLOOKUP(AT48,インプットシート!$C:$Z,20,0),"")</f>
        <v/>
      </c>
      <c r="AX48" s="77"/>
      <c r="AY48" s="77"/>
      <c r="AZ48" s="132"/>
      <c r="BB48" s="77" t="s">
        <v>977</v>
      </c>
      <c r="BC48" s="77" t="str">
        <f>IFERROR(+VLOOKUP(BB48,インプットシート!$C:$Z,24,0),"")</f>
        <v/>
      </c>
      <c r="BD48" s="132" t="str">
        <f>IFERROR(+VLOOKUP(BB48,インプットシート!$C:$Z,20,0),"")</f>
        <v/>
      </c>
      <c r="BF48" s="77"/>
      <c r="BG48" s="77"/>
      <c r="BH48" s="132"/>
      <c r="BJ48" s="77"/>
      <c r="BK48" s="77"/>
      <c r="BL48" s="132"/>
      <c r="BN48" s="77"/>
      <c r="BO48" s="77"/>
      <c r="BP48" s="132"/>
      <c r="BR48" s="77" t="s">
        <v>978</v>
      </c>
      <c r="BS48" s="77" t="str">
        <f>IFERROR(+VLOOKUP(BR48,インプットシート!$C:$Z,24,0),"")</f>
        <v/>
      </c>
      <c r="BT48" s="132" t="str">
        <f>IFERROR(+VLOOKUP(BR48,インプットシート!$C:$Z,20,0),"")</f>
        <v/>
      </c>
    </row>
    <row r="49" spans="2:72">
      <c r="B49" s="77" t="s">
        <v>979</v>
      </c>
      <c r="C49" s="77" t="str">
        <f>IFERROR(+VLOOKUP(B49,インプットシート!$C:$Z,24,0),"")</f>
        <v/>
      </c>
      <c r="D49" s="132" t="str">
        <f>IFERROR(+VLOOKUP(B49,インプットシート!$C:$Z,20,0),"")</f>
        <v/>
      </c>
      <c r="F49" s="77" t="s">
        <v>980</v>
      </c>
      <c r="G49" s="77" t="str">
        <f>IFERROR(+VLOOKUP(F49,インプットシート!$C:$Z,24,0),"")</f>
        <v/>
      </c>
      <c r="H49" s="132" t="str">
        <f>IFERROR(+VLOOKUP(F49,インプットシート!$C:$Z,20,0),"")</f>
        <v/>
      </c>
      <c r="J49" s="77" t="s">
        <v>981</v>
      </c>
      <c r="K49" s="77" t="str">
        <f>IFERROR(+VLOOKUP(J49,インプットシート!$C:$Z,24,0),"")</f>
        <v/>
      </c>
      <c r="L49" s="132" t="str">
        <f>IFERROR(+VLOOKUP(J49,インプットシート!$C:$Z,20,0),"")</f>
        <v/>
      </c>
      <c r="N49" s="77"/>
      <c r="O49" s="77"/>
      <c r="P49" s="132"/>
      <c r="R49" s="77"/>
      <c r="S49" s="77"/>
      <c r="T49" s="132"/>
      <c r="V49" s="77"/>
      <c r="W49" s="77"/>
      <c r="X49" s="132"/>
      <c r="Z49" s="77" t="s">
        <v>982</v>
      </c>
      <c r="AA49" s="77" t="str">
        <f>IFERROR(+VLOOKUP(Z49,インプットシート!$C:$Z,24,0),"")</f>
        <v/>
      </c>
      <c r="AB49" s="132" t="str">
        <f>IFERROR(+VLOOKUP(Z49,インプットシート!$C:$Z,20,0),"")</f>
        <v/>
      </c>
      <c r="AD49" s="77"/>
      <c r="AE49" s="77"/>
      <c r="AF49" s="132"/>
      <c r="AH49" s="77"/>
      <c r="AI49" s="77"/>
      <c r="AJ49" s="132"/>
      <c r="AL49" s="77" t="s">
        <v>983</v>
      </c>
      <c r="AM49" s="77" t="str">
        <f>IFERROR(+VLOOKUP(AL49,インプットシート!$C:$Z,24,0),"")</f>
        <v/>
      </c>
      <c r="AN49" s="132" t="str">
        <f>IFERROR(+VLOOKUP(AL49,インプットシート!$C:$Z,20,0),"")</f>
        <v/>
      </c>
      <c r="AP49" s="77" t="s">
        <v>984</v>
      </c>
      <c r="AQ49" s="77" t="str">
        <f>IFERROR(+VLOOKUP(AP49,インプットシート!$C:$Z,24,0),"")</f>
        <v/>
      </c>
      <c r="AR49" s="132" t="str">
        <f>IFERROR(+VLOOKUP(AP49,インプットシート!$C:$Z,20,0),"")</f>
        <v/>
      </c>
      <c r="AT49" s="77" t="s">
        <v>985</v>
      </c>
      <c r="AU49" s="77" t="str">
        <f>IFERROR(+VLOOKUP(AT49,インプットシート!$C:$Z,24,0),"")</f>
        <v/>
      </c>
      <c r="AV49" s="132" t="str">
        <f>IFERROR(+VLOOKUP(AT49,インプットシート!$C:$Z,20,0),"")</f>
        <v/>
      </c>
      <c r="AX49" s="77"/>
      <c r="AY49" s="77"/>
      <c r="AZ49" s="132"/>
      <c r="BB49" s="77" t="s">
        <v>986</v>
      </c>
      <c r="BC49" s="77" t="str">
        <f>IFERROR(+VLOOKUP(BB49,インプットシート!$C:$Z,24,0),"")</f>
        <v/>
      </c>
      <c r="BD49" s="132" t="str">
        <f>IFERROR(+VLOOKUP(BB49,インプットシート!$C:$Z,20,0),"")</f>
        <v/>
      </c>
      <c r="BF49" s="77"/>
      <c r="BG49" s="77"/>
      <c r="BH49" s="132"/>
      <c r="BJ49" s="77"/>
      <c r="BK49" s="77"/>
      <c r="BL49" s="132"/>
      <c r="BN49" s="77"/>
      <c r="BO49" s="77"/>
      <c r="BP49" s="132"/>
      <c r="BR49" s="77" t="s">
        <v>987</v>
      </c>
      <c r="BS49" s="77" t="str">
        <f>IFERROR(+VLOOKUP(BR49,インプットシート!$C:$Z,24,0),"")</f>
        <v/>
      </c>
      <c r="BT49" s="132" t="str">
        <f>IFERROR(+VLOOKUP(BR49,インプットシート!$C:$Z,20,0),"")</f>
        <v/>
      </c>
    </row>
    <row r="50" spans="2:72">
      <c r="B50" s="77" t="s">
        <v>988</v>
      </c>
      <c r="C50" s="77" t="str">
        <f>IFERROR(+VLOOKUP(B50,インプットシート!$C:$Z,24,0),"")</f>
        <v/>
      </c>
      <c r="D50" s="132" t="str">
        <f>IFERROR(+VLOOKUP(B50,インプットシート!$C:$Z,20,0),"")</f>
        <v/>
      </c>
      <c r="F50" s="77" t="s">
        <v>989</v>
      </c>
      <c r="G50" s="77" t="str">
        <f>IFERROR(+VLOOKUP(F50,インプットシート!$C:$Z,24,0),"")</f>
        <v/>
      </c>
      <c r="H50" s="132" t="str">
        <f>IFERROR(+VLOOKUP(F50,インプットシート!$C:$Z,20,0),"")</f>
        <v/>
      </c>
      <c r="J50" s="77" t="s">
        <v>990</v>
      </c>
      <c r="K50" s="77" t="str">
        <f>IFERROR(+VLOOKUP(J50,インプットシート!$C:$Z,24,0),"")</f>
        <v/>
      </c>
      <c r="L50" s="132" t="str">
        <f>IFERROR(+VLOOKUP(J50,インプットシート!$C:$Z,20,0),"")</f>
        <v/>
      </c>
      <c r="N50" s="77"/>
      <c r="O50" s="77"/>
      <c r="P50" s="132"/>
      <c r="R50" s="77"/>
      <c r="S50" s="77"/>
      <c r="T50" s="132"/>
      <c r="V50" s="77"/>
      <c r="W50" s="77"/>
      <c r="X50" s="132"/>
      <c r="Z50" s="77" t="s">
        <v>991</v>
      </c>
      <c r="AA50" s="77" t="str">
        <f>IFERROR(+VLOOKUP(Z50,インプットシート!$C:$Z,24,0),"")</f>
        <v/>
      </c>
      <c r="AB50" s="132" t="str">
        <f>IFERROR(+VLOOKUP(Z50,インプットシート!$C:$Z,20,0),"")</f>
        <v/>
      </c>
      <c r="AD50" s="77"/>
      <c r="AE50" s="77"/>
      <c r="AF50" s="132"/>
      <c r="AH50" s="77"/>
      <c r="AI50" s="77"/>
      <c r="AJ50" s="132"/>
      <c r="AL50" s="77" t="s">
        <v>992</v>
      </c>
      <c r="AM50" s="77" t="str">
        <f>IFERROR(+VLOOKUP(AL50,インプットシート!$C:$Z,24,0),"")</f>
        <v/>
      </c>
      <c r="AN50" s="132" t="str">
        <f>IFERROR(+VLOOKUP(AL50,インプットシート!$C:$Z,20,0),"")</f>
        <v/>
      </c>
      <c r="AP50" s="77" t="s">
        <v>993</v>
      </c>
      <c r="AQ50" s="77" t="str">
        <f>IFERROR(+VLOOKUP(AP50,インプットシート!$C:$Z,24,0),"")</f>
        <v/>
      </c>
      <c r="AR50" s="132" t="str">
        <f>IFERROR(+VLOOKUP(AP50,インプットシート!$C:$Z,20,0),"")</f>
        <v/>
      </c>
      <c r="AT50" s="77" t="s">
        <v>994</v>
      </c>
      <c r="AU50" s="77" t="str">
        <f>IFERROR(+VLOOKUP(AT50,インプットシート!$C:$Z,24,0),"")</f>
        <v/>
      </c>
      <c r="AV50" s="132" t="str">
        <f>IFERROR(+VLOOKUP(AT50,インプットシート!$C:$Z,20,0),"")</f>
        <v/>
      </c>
      <c r="AX50" s="77"/>
      <c r="AY50" s="77"/>
      <c r="AZ50" s="132"/>
      <c r="BB50" s="77" t="s">
        <v>995</v>
      </c>
      <c r="BC50" s="77" t="str">
        <f>IFERROR(+VLOOKUP(BB50,インプットシート!$C:$Z,24,0),"")</f>
        <v/>
      </c>
      <c r="BD50" s="132" t="str">
        <f>IFERROR(+VLOOKUP(BB50,インプットシート!$C:$Z,20,0),"")</f>
        <v/>
      </c>
      <c r="BF50" s="77"/>
      <c r="BG50" s="77"/>
      <c r="BH50" s="132"/>
      <c r="BJ50" s="77"/>
      <c r="BK50" s="77"/>
      <c r="BL50" s="132"/>
      <c r="BN50" s="77"/>
      <c r="BO50" s="77"/>
      <c r="BP50" s="132"/>
      <c r="BR50" s="77" t="s">
        <v>996</v>
      </c>
      <c r="BS50" s="77" t="str">
        <f>IFERROR(+VLOOKUP(BR50,インプットシート!$C:$Z,24,0),"")</f>
        <v/>
      </c>
      <c r="BT50" s="132" t="str">
        <f>IFERROR(+VLOOKUP(BR50,インプットシート!$C:$Z,20,0),"")</f>
        <v/>
      </c>
    </row>
    <row r="51" spans="2:72">
      <c r="B51" s="77" t="s">
        <v>997</v>
      </c>
      <c r="C51" s="77" t="str">
        <f>IFERROR(+VLOOKUP(B51,インプットシート!$C:$Z,24,0),"")</f>
        <v/>
      </c>
      <c r="D51" s="132" t="str">
        <f>IFERROR(+VLOOKUP(B51,インプットシート!$C:$Z,20,0),"")</f>
        <v/>
      </c>
      <c r="F51" s="77" t="s">
        <v>998</v>
      </c>
      <c r="G51" s="77" t="str">
        <f>IFERROR(+VLOOKUP(F51,インプットシート!$C:$Z,24,0),"")</f>
        <v/>
      </c>
      <c r="H51" s="132" t="str">
        <f>IFERROR(+VLOOKUP(F51,インプットシート!$C:$Z,20,0),"")</f>
        <v/>
      </c>
      <c r="J51" s="77" t="s">
        <v>999</v>
      </c>
      <c r="K51" s="77" t="str">
        <f>IFERROR(+VLOOKUP(J51,インプットシート!$C:$Z,24,0),"")</f>
        <v/>
      </c>
      <c r="L51" s="132" t="str">
        <f>IFERROR(+VLOOKUP(J51,インプットシート!$C:$Z,20,0),"")</f>
        <v/>
      </c>
      <c r="N51" s="77"/>
      <c r="O51" s="77"/>
      <c r="P51" s="132"/>
      <c r="R51" s="77"/>
      <c r="S51" s="77"/>
      <c r="T51" s="132"/>
      <c r="V51" s="77"/>
      <c r="W51" s="77"/>
      <c r="X51" s="132"/>
      <c r="Z51" s="77" t="s">
        <v>1000</v>
      </c>
      <c r="AA51" s="77" t="str">
        <f>IFERROR(+VLOOKUP(Z51,インプットシート!$C:$Z,24,0),"")</f>
        <v/>
      </c>
      <c r="AB51" s="132" t="str">
        <f>IFERROR(+VLOOKUP(Z51,インプットシート!$C:$Z,20,0),"")</f>
        <v/>
      </c>
      <c r="AD51" s="77"/>
      <c r="AE51" s="77"/>
      <c r="AF51" s="132"/>
      <c r="AH51" s="77"/>
      <c r="AI51" s="77"/>
      <c r="AJ51" s="132"/>
      <c r="AL51" s="77" t="s">
        <v>1001</v>
      </c>
      <c r="AM51" s="77" t="str">
        <f>IFERROR(+VLOOKUP(AL51,インプットシート!$C:$Z,24,0),"")</f>
        <v/>
      </c>
      <c r="AN51" s="132" t="str">
        <f>IFERROR(+VLOOKUP(AL51,インプットシート!$C:$Z,20,0),"")</f>
        <v/>
      </c>
      <c r="AP51" s="77" t="s">
        <v>1002</v>
      </c>
      <c r="AQ51" s="77" t="str">
        <f>IFERROR(+VLOOKUP(AP51,インプットシート!$C:$Z,24,0),"")</f>
        <v/>
      </c>
      <c r="AR51" s="132" t="str">
        <f>IFERROR(+VLOOKUP(AP51,インプットシート!$C:$Z,20,0),"")</f>
        <v/>
      </c>
      <c r="AT51" s="77" t="s">
        <v>1003</v>
      </c>
      <c r="AU51" s="77" t="str">
        <f>IFERROR(+VLOOKUP(AT51,インプットシート!$C:$Z,24,0),"")</f>
        <v/>
      </c>
      <c r="AV51" s="132" t="str">
        <f>IFERROR(+VLOOKUP(AT51,インプットシート!$C:$Z,20,0),"")</f>
        <v/>
      </c>
      <c r="AX51" s="77"/>
      <c r="AY51" s="77"/>
      <c r="AZ51" s="132"/>
      <c r="BB51" s="77" t="s">
        <v>1004</v>
      </c>
      <c r="BC51" s="77" t="str">
        <f>IFERROR(+VLOOKUP(BB51,インプットシート!$C:$Z,24,0),"")</f>
        <v/>
      </c>
      <c r="BD51" s="132" t="str">
        <f>IFERROR(+VLOOKUP(BB51,インプットシート!$C:$Z,20,0),"")</f>
        <v/>
      </c>
      <c r="BF51" s="77"/>
      <c r="BG51" s="77"/>
      <c r="BH51" s="132"/>
      <c r="BJ51" s="77"/>
      <c r="BK51" s="77"/>
      <c r="BL51" s="132"/>
      <c r="BN51" s="77"/>
      <c r="BO51" s="77"/>
      <c r="BP51" s="132"/>
      <c r="BR51" s="77" t="s">
        <v>1005</v>
      </c>
      <c r="BS51" s="77" t="str">
        <f>IFERROR(+VLOOKUP(BR51,インプットシート!$C:$Z,24,0),"")</f>
        <v/>
      </c>
      <c r="BT51" s="132" t="str">
        <f>IFERROR(+VLOOKUP(BR51,インプットシート!$C:$Z,20,0),"")</f>
        <v/>
      </c>
    </row>
    <row r="52" spans="2:72">
      <c r="B52" s="77" t="s">
        <v>1006</v>
      </c>
      <c r="C52" s="77" t="str">
        <f>IFERROR(+VLOOKUP(B52,インプットシート!$C:$Z,24,0),"")</f>
        <v/>
      </c>
      <c r="D52" s="132" t="str">
        <f>IFERROR(+VLOOKUP(B52,インプットシート!$C:$Z,20,0),"")</f>
        <v/>
      </c>
      <c r="F52" s="77" t="s">
        <v>1007</v>
      </c>
      <c r="G52" s="77" t="str">
        <f>IFERROR(+VLOOKUP(F52,インプットシート!$C:$Z,24,0),"")</f>
        <v/>
      </c>
      <c r="H52" s="132" t="str">
        <f>IFERROR(+VLOOKUP(F52,インプットシート!$C:$Z,20,0),"")</f>
        <v/>
      </c>
      <c r="J52" s="77" t="s">
        <v>1008</v>
      </c>
      <c r="K52" s="77" t="str">
        <f>IFERROR(+VLOOKUP(J52,インプットシート!$C:$Z,24,0),"")</f>
        <v/>
      </c>
      <c r="L52" s="132" t="str">
        <f>IFERROR(+VLOOKUP(J52,インプットシート!$C:$Z,20,0),"")</f>
        <v/>
      </c>
      <c r="N52" s="77"/>
      <c r="O52" s="77"/>
      <c r="P52" s="132"/>
      <c r="R52" s="77"/>
      <c r="S52" s="77"/>
      <c r="T52" s="132"/>
      <c r="V52" s="77"/>
      <c r="W52" s="77"/>
      <c r="X52" s="132"/>
      <c r="Z52" s="77" t="s">
        <v>1009</v>
      </c>
      <c r="AA52" s="77" t="str">
        <f>IFERROR(+VLOOKUP(Z52,インプットシート!$C:$Z,24,0),"")</f>
        <v/>
      </c>
      <c r="AB52" s="132" t="str">
        <f>IFERROR(+VLOOKUP(Z52,インプットシート!$C:$Z,20,0),"")</f>
        <v/>
      </c>
      <c r="AD52" s="77"/>
      <c r="AE52" s="77"/>
      <c r="AF52" s="132"/>
      <c r="AH52" s="77"/>
      <c r="AI52" s="77"/>
      <c r="AJ52" s="132"/>
      <c r="AL52" s="77" t="s">
        <v>1010</v>
      </c>
      <c r="AM52" s="77" t="str">
        <f>IFERROR(+VLOOKUP(AL52,インプットシート!$C:$Z,24,0),"")</f>
        <v/>
      </c>
      <c r="AN52" s="132" t="str">
        <f>IFERROR(+VLOOKUP(AL52,インプットシート!$C:$Z,20,0),"")</f>
        <v/>
      </c>
      <c r="AP52" s="77" t="s">
        <v>1011</v>
      </c>
      <c r="AQ52" s="77" t="str">
        <f>IFERROR(+VLOOKUP(AP52,インプットシート!$C:$Z,24,0),"")</f>
        <v/>
      </c>
      <c r="AR52" s="132" t="str">
        <f>IFERROR(+VLOOKUP(AP52,インプットシート!$C:$Z,20,0),"")</f>
        <v/>
      </c>
      <c r="AT52" s="77" t="s">
        <v>1012</v>
      </c>
      <c r="AU52" s="77" t="str">
        <f>IFERROR(+VLOOKUP(AT52,インプットシート!$C:$Z,24,0),"")</f>
        <v/>
      </c>
      <c r="AV52" s="132" t="str">
        <f>IFERROR(+VLOOKUP(AT52,インプットシート!$C:$Z,20,0),"")</f>
        <v/>
      </c>
      <c r="AX52" s="77"/>
      <c r="AY52" s="77"/>
      <c r="AZ52" s="132"/>
      <c r="BB52" s="77" t="s">
        <v>1013</v>
      </c>
      <c r="BC52" s="77" t="str">
        <f>IFERROR(+VLOOKUP(BB52,インプットシート!$C:$Z,24,0),"")</f>
        <v/>
      </c>
      <c r="BD52" s="132" t="str">
        <f>IFERROR(+VLOOKUP(BB52,インプットシート!$C:$Z,20,0),"")</f>
        <v/>
      </c>
      <c r="BF52" s="77"/>
      <c r="BG52" s="77"/>
      <c r="BH52" s="132"/>
      <c r="BJ52" s="77"/>
      <c r="BK52" s="77"/>
      <c r="BL52" s="132"/>
      <c r="BN52" s="77"/>
      <c r="BO52" s="77"/>
      <c r="BP52" s="132"/>
      <c r="BR52" s="77" t="s">
        <v>1014</v>
      </c>
      <c r="BS52" s="77" t="str">
        <f>IFERROR(+VLOOKUP(BR52,インプットシート!$C:$Z,24,0),"")</f>
        <v/>
      </c>
      <c r="BT52" s="132" t="str">
        <f>IFERROR(+VLOOKUP(BR52,インプットシート!$C:$Z,20,0),"")</f>
        <v/>
      </c>
    </row>
    <row r="53" spans="2:72">
      <c r="D53" s="133">
        <f>SUM(D3:D52)</f>
        <v>0</v>
      </c>
      <c r="H53" s="133">
        <f>SUM(H3:H52)</f>
        <v>0</v>
      </c>
      <c r="L53" s="133">
        <f>SUM(L3:L52)</f>
        <v>0</v>
      </c>
      <c r="P53" s="133">
        <f>SUM(P3:P52)</f>
        <v>0</v>
      </c>
      <c r="T53" s="133">
        <f>SUM(T3:T52)</f>
        <v>0</v>
      </c>
      <c r="X53" s="133">
        <f>SUM(X3:X52)</f>
        <v>0</v>
      </c>
      <c r="AB53" s="133">
        <f>SUM(AB3:AB52)</f>
        <v>0</v>
      </c>
      <c r="AF53" s="133">
        <f>SUM(AF3:AF52)</f>
        <v>0</v>
      </c>
      <c r="AJ53" s="133">
        <f>SUM(AJ3:AJ52)</f>
        <v>0</v>
      </c>
      <c r="AN53" s="133">
        <f>SUM(AN3:AN52)</f>
        <v>0</v>
      </c>
      <c r="AR53" s="133">
        <f>SUM(AR3:AR52)</f>
        <v>0</v>
      </c>
      <c r="AV53" s="133">
        <f>SUM(AV3:AV52)</f>
        <v>0</v>
      </c>
      <c r="AZ53" s="133">
        <f>SUM(AZ3:AZ52)</f>
        <v>0</v>
      </c>
      <c r="BD53" s="133">
        <f>SUM(BD3:BD52)</f>
        <v>0</v>
      </c>
      <c r="BH53" s="133">
        <f>SUM(BH3:BH52)</f>
        <v>0</v>
      </c>
      <c r="BL53" s="133">
        <f>SUM(BL3:BL52)</f>
        <v>0</v>
      </c>
      <c r="BP53" s="133">
        <f>SUM(BP3:BP52)</f>
        <v>0</v>
      </c>
      <c r="BT53" s="133">
        <f>SUM(BT3:BT52)</f>
        <v>0</v>
      </c>
    </row>
    <row r="148" spans="3:3">
      <c r="C148" s="78"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7" t="s">
        <v>166</v>
      </c>
    </row>
    <row r="154" spans="3:3">
      <c r="C154" s="77" t="s">
        <v>194</v>
      </c>
    </row>
    <row r="155" spans="3:3">
      <c r="C155" s="77" t="s">
        <v>195</v>
      </c>
    </row>
    <row r="156" spans="3:3">
      <c r="C156" s="77" t="s">
        <v>196</v>
      </c>
    </row>
    <row r="157" spans="3:3">
      <c r="C157" s="77" t="s">
        <v>176</v>
      </c>
    </row>
    <row r="158" spans="3:3">
      <c r="C158" s="77" t="s">
        <v>176</v>
      </c>
    </row>
    <row r="159" spans="3:3">
      <c r="C159" s="77" t="s">
        <v>176</v>
      </c>
    </row>
    <row r="160" spans="3:3">
      <c r="C160" s="77" t="s">
        <v>176</v>
      </c>
    </row>
    <row r="161" spans="3:3">
      <c r="C161" s="77" t="s">
        <v>176</v>
      </c>
    </row>
    <row r="162" spans="3:3">
      <c r="C162" s="77" t="s">
        <v>176</v>
      </c>
    </row>
    <row r="163" spans="3:3">
      <c r="C163" s="77" t="s">
        <v>176</v>
      </c>
    </row>
    <row r="164" spans="3:3">
      <c r="C164" s="77" t="s">
        <v>176</v>
      </c>
    </row>
    <row r="165" spans="3:3">
      <c r="C165" s="77" t="s">
        <v>176</v>
      </c>
    </row>
    <row r="166" spans="3:3">
      <c r="C166" s="77" t="s">
        <v>176</v>
      </c>
    </row>
    <row r="167" spans="3:3">
      <c r="C167" s="77" t="s">
        <v>176</v>
      </c>
    </row>
    <row r="168" spans="3:3">
      <c r="C168" s="77" t="s">
        <v>176</v>
      </c>
    </row>
    <row r="169" spans="3:3">
      <c r="C169" s="77" t="s">
        <v>176</v>
      </c>
    </row>
    <row r="170" spans="3:3">
      <c r="C170" s="77" t="s">
        <v>176</v>
      </c>
    </row>
    <row r="171" spans="3:3">
      <c r="C171" s="77" t="s">
        <v>176</v>
      </c>
    </row>
    <row r="172" spans="3:3">
      <c r="C172" s="77" t="s">
        <v>176</v>
      </c>
    </row>
    <row r="173" spans="3:3">
      <c r="C173" s="77" t="s">
        <v>176</v>
      </c>
    </row>
    <row r="174" spans="3:3">
      <c r="C174" s="77" t="s">
        <v>176</v>
      </c>
    </row>
    <row r="175" spans="3:3">
      <c r="C175" s="77" t="s">
        <v>176</v>
      </c>
    </row>
    <row r="176" spans="3:3">
      <c r="C176" s="77" t="s">
        <v>176</v>
      </c>
    </row>
    <row r="177" spans="3:3">
      <c r="C177" s="77" t="s">
        <v>176</v>
      </c>
    </row>
    <row r="178" spans="3:3">
      <c r="C178" s="77" t="s">
        <v>176</v>
      </c>
    </row>
    <row r="179" spans="3:3">
      <c r="C179" s="77" t="s">
        <v>176</v>
      </c>
    </row>
    <row r="180" spans="3:3">
      <c r="C180" s="77" t="s">
        <v>176</v>
      </c>
    </row>
    <row r="181" spans="3:3">
      <c r="C181" s="77" t="s">
        <v>176</v>
      </c>
    </row>
    <row r="182" spans="3:3">
      <c r="C182" s="77" t="s">
        <v>176</v>
      </c>
    </row>
    <row r="183" spans="3:3">
      <c r="C183" s="77" t="s">
        <v>176</v>
      </c>
    </row>
    <row r="184" spans="3:3">
      <c r="C184" s="77" t="s">
        <v>176</v>
      </c>
    </row>
    <row r="185" spans="3:3">
      <c r="C185" s="77" t="s">
        <v>176</v>
      </c>
    </row>
    <row r="186" spans="3:3">
      <c r="C186" s="77" t="s">
        <v>176</v>
      </c>
    </row>
    <row r="187" spans="3:3">
      <c r="C187" s="77" t="s">
        <v>176</v>
      </c>
    </row>
    <row r="188" spans="3:3">
      <c r="C188" s="77" t="s">
        <v>176</v>
      </c>
    </row>
    <row r="189" spans="3:3">
      <c r="C189" s="77" t="s">
        <v>176</v>
      </c>
    </row>
    <row r="190" spans="3:3">
      <c r="C190" s="77" t="s">
        <v>176</v>
      </c>
    </row>
    <row r="191" spans="3:3">
      <c r="C191" s="77" t="s">
        <v>176</v>
      </c>
    </row>
    <row r="192" spans="3:3">
      <c r="C192" s="77" t="s">
        <v>176</v>
      </c>
    </row>
    <row r="193" spans="3:3">
      <c r="C193" s="77" t="s">
        <v>176</v>
      </c>
    </row>
    <row r="194" spans="3:3">
      <c r="C194" s="77" t="s">
        <v>176</v>
      </c>
    </row>
    <row r="195" spans="3:3">
      <c r="C195" s="77" t="s">
        <v>176</v>
      </c>
    </row>
    <row r="196" spans="3:3">
      <c r="C196" s="77" t="s">
        <v>176</v>
      </c>
    </row>
    <row r="197" spans="3:3">
      <c r="C197" s="77" t="s">
        <v>176</v>
      </c>
    </row>
    <row r="198" spans="3:3">
      <c r="C198" s="77" t="s">
        <v>176</v>
      </c>
    </row>
    <row r="199" spans="3:3">
      <c r="C199" s="77" t="s">
        <v>176</v>
      </c>
    </row>
    <row r="200" spans="3:3">
      <c r="C200" s="77" t="s">
        <v>176</v>
      </c>
    </row>
    <row r="201" spans="3:3">
      <c r="C201" s="77" t="s">
        <v>176</v>
      </c>
    </row>
    <row r="202" spans="3:3">
      <c r="C202" s="77" t="s">
        <v>176</v>
      </c>
    </row>
    <row r="203" spans="3:3">
      <c r="C203" s="77" t="s">
        <v>176</v>
      </c>
    </row>
    <row r="204" spans="3:3">
      <c r="C204" s="77" t="s">
        <v>176</v>
      </c>
    </row>
    <row r="205" spans="3:3">
      <c r="C205" s="77" t="s">
        <v>176</v>
      </c>
    </row>
    <row r="206" spans="3:3">
      <c r="C206" s="77" t="s">
        <v>176</v>
      </c>
    </row>
    <row r="207" spans="3:3">
      <c r="C207" s="77" t="s">
        <v>176</v>
      </c>
    </row>
    <row r="208" spans="3:3">
      <c r="C208" s="77" t="s">
        <v>176</v>
      </c>
    </row>
    <row r="209" spans="3:3">
      <c r="C209" s="77" t="s">
        <v>176</v>
      </c>
    </row>
    <row r="210" spans="3:3">
      <c r="C210" s="77" t="s">
        <v>176</v>
      </c>
    </row>
    <row r="211" spans="3:3">
      <c r="C211" s="77" t="s">
        <v>176</v>
      </c>
    </row>
    <row r="212" spans="3:3">
      <c r="C212" s="77" t="s">
        <v>176</v>
      </c>
    </row>
    <row r="213" spans="3:3">
      <c r="C213" s="77" t="s">
        <v>176</v>
      </c>
    </row>
    <row r="214" spans="3:3">
      <c r="C214" s="77" t="s">
        <v>176</v>
      </c>
    </row>
    <row r="215" spans="3:3">
      <c r="C215" s="77" t="s">
        <v>176</v>
      </c>
    </row>
    <row r="216" spans="3:3">
      <c r="C216" s="77" t="s">
        <v>176</v>
      </c>
    </row>
    <row r="217" spans="3:3">
      <c r="C217" s="77" t="s">
        <v>176</v>
      </c>
    </row>
    <row r="218" spans="3:3">
      <c r="C218" s="77" t="s">
        <v>176</v>
      </c>
    </row>
    <row r="219" spans="3:3">
      <c r="C219" s="77" t="s">
        <v>176</v>
      </c>
    </row>
    <row r="220" spans="3:3">
      <c r="C220" s="77" t="s">
        <v>176</v>
      </c>
    </row>
    <row r="221" spans="3:3">
      <c r="C221" s="77" t="s">
        <v>176</v>
      </c>
    </row>
    <row r="222" spans="3:3">
      <c r="C222" s="77" t="s">
        <v>176</v>
      </c>
    </row>
    <row r="223" spans="3:3">
      <c r="C223" s="77" t="s">
        <v>176</v>
      </c>
    </row>
    <row r="224" spans="3:3">
      <c r="C224" s="77" t="s">
        <v>176</v>
      </c>
    </row>
    <row r="225" spans="3:3">
      <c r="C225" s="77" t="s">
        <v>176</v>
      </c>
    </row>
    <row r="226" spans="3:3">
      <c r="C226" s="77" t="s">
        <v>176</v>
      </c>
    </row>
    <row r="227" spans="3:3">
      <c r="C227" s="77" t="s">
        <v>176</v>
      </c>
    </row>
    <row r="228" spans="3:3">
      <c r="C228" s="77" t="s">
        <v>176</v>
      </c>
    </row>
    <row r="229" spans="3:3">
      <c r="C229" s="77" t="s">
        <v>176</v>
      </c>
    </row>
    <row r="230" spans="3:3">
      <c r="C230" s="77" t="s">
        <v>176</v>
      </c>
    </row>
    <row r="231" spans="3:3">
      <c r="C231" s="77" t="s">
        <v>176</v>
      </c>
    </row>
    <row r="232" spans="3:3">
      <c r="C232" s="77" t="s">
        <v>176</v>
      </c>
    </row>
    <row r="233" spans="3:3">
      <c r="C233" s="77" t="s">
        <v>176</v>
      </c>
    </row>
    <row r="234" spans="3:3">
      <c r="C234" s="77" t="s">
        <v>176</v>
      </c>
    </row>
    <row r="235" spans="3:3">
      <c r="C235" s="77" t="s">
        <v>176</v>
      </c>
    </row>
    <row r="236" spans="3:3">
      <c r="C236" s="77" t="s">
        <v>176</v>
      </c>
    </row>
    <row r="237" spans="3:3">
      <c r="C237" s="77" t="s">
        <v>176</v>
      </c>
    </row>
    <row r="238" spans="3:3">
      <c r="C238" s="77" t="s">
        <v>176</v>
      </c>
    </row>
    <row r="239" spans="3:3">
      <c r="C239" s="77" t="s">
        <v>176</v>
      </c>
    </row>
    <row r="240" spans="3:3">
      <c r="C240" s="77" t="s">
        <v>176</v>
      </c>
    </row>
    <row r="241" spans="3:7">
      <c r="C241" s="77" t="s">
        <v>176</v>
      </c>
    </row>
    <row r="242" spans="3:7">
      <c r="C242" s="77" t="s">
        <v>176</v>
      </c>
    </row>
    <row r="243" spans="3:7">
      <c r="C243" s="77" t="s">
        <v>176</v>
      </c>
    </row>
    <row r="244" spans="3:7">
      <c r="C244" s="77" t="s">
        <v>176</v>
      </c>
    </row>
    <row r="245" spans="3:7">
      <c r="C245" s="77" t="s">
        <v>176</v>
      </c>
    </row>
    <row r="246" spans="3:7">
      <c r="C246" s="77" t="s">
        <v>176</v>
      </c>
    </row>
    <row r="247" spans="3:7">
      <c r="C247" s="77" t="s">
        <v>176</v>
      </c>
    </row>
    <row r="248" spans="3:7">
      <c r="C248" s="77" t="s">
        <v>176</v>
      </c>
    </row>
    <row r="249" spans="3:7">
      <c r="C249" s="77" t="s">
        <v>176</v>
      </c>
    </row>
    <row r="250" spans="3:7">
      <c r="C250" s="77" t="s">
        <v>176</v>
      </c>
    </row>
    <row r="253" spans="3:7">
      <c r="G253" s="77" t="s">
        <v>166</v>
      </c>
    </row>
    <row r="254" spans="3:7">
      <c r="G254" s="77" t="s">
        <v>196</v>
      </c>
    </row>
    <row r="255" spans="3:7">
      <c r="G255" s="77" t="s">
        <v>196</v>
      </c>
    </row>
    <row r="256" spans="3:7">
      <c r="G256" s="77" t="s">
        <v>196</v>
      </c>
    </row>
    <row r="257" spans="7:7">
      <c r="G257" s="77" t="s">
        <v>176</v>
      </c>
    </row>
    <row r="258" spans="7:7">
      <c r="G258" s="77" t="s">
        <v>176</v>
      </c>
    </row>
    <row r="259" spans="7:7">
      <c r="G259" s="77" t="s">
        <v>176</v>
      </c>
    </row>
    <row r="260" spans="7:7">
      <c r="G260" s="77" t="s">
        <v>176</v>
      </c>
    </row>
    <row r="261" spans="7:7">
      <c r="G261" s="77" t="s">
        <v>176</v>
      </c>
    </row>
    <row r="262" spans="7:7">
      <c r="G262" s="77" t="s">
        <v>176</v>
      </c>
    </row>
    <row r="263" spans="7:7">
      <c r="G263" s="77" t="s">
        <v>176</v>
      </c>
    </row>
    <row r="264" spans="7:7">
      <c r="G264" s="77" t="s">
        <v>176</v>
      </c>
    </row>
    <row r="265" spans="7:7">
      <c r="G265" s="77" t="s">
        <v>176</v>
      </c>
    </row>
    <row r="266" spans="7:7">
      <c r="G266" s="77" t="s">
        <v>176</v>
      </c>
    </row>
    <row r="267" spans="7:7">
      <c r="G267" s="77" t="s">
        <v>176</v>
      </c>
    </row>
    <row r="268" spans="7:7">
      <c r="G268" s="77" t="s">
        <v>176</v>
      </c>
    </row>
    <row r="269" spans="7:7">
      <c r="G269" s="77" t="s">
        <v>176</v>
      </c>
    </row>
    <row r="270" spans="7:7">
      <c r="G270" s="77" t="s">
        <v>176</v>
      </c>
    </row>
    <row r="271" spans="7:7">
      <c r="G271" s="77" t="s">
        <v>176</v>
      </c>
    </row>
    <row r="272" spans="7:7">
      <c r="G272" s="77" t="s">
        <v>176</v>
      </c>
    </row>
    <row r="273" spans="7:7">
      <c r="G273" s="77" t="s">
        <v>176</v>
      </c>
    </row>
    <row r="274" spans="7:7">
      <c r="G274" s="77" t="s">
        <v>176</v>
      </c>
    </row>
    <row r="275" spans="7:7">
      <c r="G275" s="77" t="s">
        <v>176</v>
      </c>
    </row>
    <row r="276" spans="7:7">
      <c r="G276" s="77" t="s">
        <v>176</v>
      </c>
    </row>
    <row r="277" spans="7:7">
      <c r="G277" s="77" t="s">
        <v>176</v>
      </c>
    </row>
    <row r="278" spans="7:7">
      <c r="G278" s="77" t="s">
        <v>176</v>
      </c>
    </row>
    <row r="279" spans="7:7">
      <c r="G279" s="77" t="s">
        <v>176</v>
      </c>
    </row>
    <row r="280" spans="7:7">
      <c r="G280" s="77" t="s">
        <v>176</v>
      </c>
    </row>
    <row r="281" spans="7:7">
      <c r="G281" s="77" t="s">
        <v>176</v>
      </c>
    </row>
    <row r="282" spans="7:7">
      <c r="G282" s="77" t="s">
        <v>176</v>
      </c>
    </row>
    <row r="283" spans="7:7">
      <c r="G283" s="77" t="s">
        <v>176</v>
      </c>
    </row>
    <row r="284" spans="7:7">
      <c r="G284" s="77" t="s">
        <v>176</v>
      </c>
    </row>
    <row r="285" spans="7:7">
      <c r="G285" s="77" t="s">
        <v>176</v>
      </c>
    </row>
    <row r="286" spans="7:7">
      <c r="G286" s="77" t="s">
        <v>176</v>
      </c>
    </row>
    <row r="287" spans="7:7">
      <c r="G287" s="77" t="s">
        <v>176</v>
      </c>
    </row>
    <row r="288" spans="7:7">
      <c r="G288" s="77" t="s">
        <v>176</v>
      </c>
    </row>
    <row r="289" spans="7:7">
      <c r="G289" s="77" t="s">
        <v>176</v>
      </c>
    </row>
    <row r="290" spans="7:7">
      <c r="G290" s="77" t="s">
        <v>176</v>
      </c>
    </row>
    <row r="291" spans="7:7">
      <c r="G291" s="77" t="s">
        <v>176</v>
      </c>
    </row>
    <row r="292" spans="7:7">
      <c r="G292" s="77" t="s">
        <v>176</v>
      </c>
    </row>
    <row r="293" spans="7:7">
      <c r="G293" s="77" t="s">
        <v>176</v>
      </c>
    </row>
    <row r="294" spans="7:7">
      <c r="G294" s="77" t="s">
        <v>176</v>
      </c>
    </row>
    <row r="295" spans="7:7">
      <c r="G295" s="77" t="s">
        <v>176</v>
      </c>
    </row>
    <row r="296" spans="7:7">
      <c r="G296" s="77" t="s">
        <v>176</v>
      </c>
    </row>
    <row r="297" spans="7:7">
      <c r="G297" s="77" t="s">
        <v>176</v>
      </c>
    </row>
    <row r="298" spans="7:7">
      <c r="G298" s="77" t="s">
        <v>176</v>
      </c>
    </row>
    <row r="299" spans="7:7">
      <c r="G299" s="77" t="s">
        <v>176</v>
      </c>
    </row>
    <row r="300" spans="7:7">
      <c r="G300" s="77" t="s">
        <v>176</v>
      </c>
    </row>
    <row r="301" spans="7:7">
      <c r="G301" s="77" t="s">
        <v>176</v>
      </c>
    </row>
    <row r="302" spans="7:7">
      <c r="G302" s="77" t="s">
        <v>176</v>
      </c>
    </row>
    <row r="303" spans="7:7">
      <c r="G303" s="77" t="s">
        <v>176</v>
      </c>
    </row>
    <row r="304" spans="7:7">
      <c r="G304" s="77" t="s">
        <v>176</v>
      </c>
    </row>
    <row r="305" spans="7:7">
      <c r="G305" s="77" t="s">
        <v>176</v>
      </c>
    </row>
    <row r="306" spans="7:7">
      <c r="G306" s="77" t="s">
        <v>176</v>
      </c>
    </row>
    <row r="307" spans="7:7">
      <c r="G307" s="77" t="s">
        <v>176</v>
      </c>
    </row>
    <row r="308" spans="7:7">
      <c r="G308" s="77" t="s">
        <v>176</v>
      </c>
    </row>
    <row r="309" spans="7:7">
      <c r="G309" s="77" t="s">
        <v>176</v>
      </c>
    </row>
    <row r="310" spans="7:7">
      <c r="G310" s="77" t="s">
        <v>176</v>
      </c>
    </row>
    <row r="311" spans="7:7">
      <c r="G311" s="77" t="s">
        <v>176</v>
      </c>
    </row>
    <row r="312" spans="7:7">
      <c r="G312" s="77" t="s">
        <v>176</v>
      </c>
    </row>
    <row r="313" spans="7:7">
      <c r="G313" s="77" t="s">
        <v>176</v>
      </c>
    </row>
    <row r="314" spans="7:7">
      <c r="G314" s="77" t="s">
        <v>176</v>
      </c>
    </row>
    <row r="315" spans="7:7">
      <c r="G315" s="77" t="s">
        <v>176</v>
      </c>
    </row>
    <row r="316" spans="7:7">
      <c r="G316" s="77" t="s">
        <v>176</v>
      </c>
    </row>
    <row r="317" spans="7:7">
      <c r="G317" s="77" t="s">
        <v>176</v>
      </c>
    </row>
    <row r="318" spans="7:7">
      <c r="G318" s="77" t="s">
        <v>176</v>
      </c>
    </row>
    <row r="319" spans="7:7">
      <c r="G319" s="77" t="s">
        <v>176</v>
      </c>
    </row>
    <row r="320" spans="7:7">
      <c r="G320" s="77" t="s">
        <v>176</v>
      </c>
    </row>
    <row r="321" spans="7:7">
      <c r="G321" s="77" t="s">
        <v>176</v>
      </c>
    </row>
    <row r="322" spans="7:7">
      <c r="G322" s="77" t="s">
        <v>176</v>
      </c>
    </row>
    <row r="323" spans="7:7">
      <c r="G323" s="77" t="s">
        <v>176</v>
      </c>
    </row>
    <row r="324" spans="7:7">
      <c r="G324" s="77" t="s">
        <v>176</v>
      </c>
    </row>
    <row r="325" spans="7:7">
      <c r="G325" s="77" t="s">
        <v>176</v>
      </c>
    </row>
    <row r="326" spans="7:7">
      <c r="G326" s="77" t="s">
        <v>176</v>
      </c>
    </row>
    <row r="327" spans="7:7">
      <c r="G327" s="77" t="s">
        <v>176</v>
      </c>
    </row>
    <row r="328" spans="7:7">
      <c r="G328" s="77" t="s">
        <v>176</v>
      </c>
    </row>
    <row r="329" spans="7:7">
      <c r="G329" s="77" t="s">
        <v>176</v>
      </c>
    </row>
    <row r="330" spans="7:7">
      <c r="G330" s="77" t="s">
        <v>176</v>
      </c>
    </row>
    <row r="331" spans="7:7">
      <c r="G331" s="77" t="s">
        <v>176</v>
      </c>
    </row>
    <row r="332" spans="7:7">
      <c r="G332" s="77" t="s">
        <v>176</v>
      </c>
    </row>
    <row r="333" spans="7:7">
      <c r="G333" s="77" t="s">
        <v>176</v>
      </c>
    </row>
    <row r="334" spans="7:7">
      <c r="G334" s="77" t="s">
        <v>176</v>
      </c>
    </row>
    <row r="335" spans="7:7">
      <c r="G335" s="77" t="s">
        <v>176</v>
      </c>
    </row>
    <row r="336" spans="7:7">
      <c r="G336" s="77" t="s">
        <v>176</v>
      </c>
    </row>
    <row r="337" spans="7:7">
      <c r="G337" s="77" t="s">
        <v>176</v>
      </c>
    </row>
    <row r="338" spans="7:7">
      <c r="G338" s="77" t="s">
        <v>176</v>
      </c>
    </row>
    <row r="339" spans="7:7">
      <c r="G339" s="77" t="s">
        <v>176</v>
      </c>
    </row>
    <row r="340" spans="7:7">
      <c r="G340" s="77" t="s">
        <v>176</v>
      </c>
    </row>
    <row r="341" spans="7:7">
      <c r="G341" s="77" t="s">
        <v>176</v>
      </c>
    </row>
    <row r="342" spans="7:7">
      <c r="G342" s="77" t="s">
        <v>176</v>
      </c>
    </row>
    <row r="343" spans="7:7">
      <c r="G343" s="77" t="s">
        <v>176</v>
      </c>
    </row>
    <row r="344" spans="7:7">
      <c r="G344" s="77" t="s">
        <v>176</v>
      </c>
    </row>
    <row r="345" spans="7:7">
      <c r="G345" s="77" t="s">
        <v>176</v>
      </c>
    </row>
    <row r="346" spans="7:7">
      <c r="G346" s="77" t="s">
        <v>176</v>
      </c>
    </row>
    <row r="347" spans="7:7">
      <c r="G347" s="77" t="s">
        <v>176</v>
      </c>
    </row>
    <row r="348" spans="7:7">
      <c r="G348" s="77" t="s">
        <v>176</v>
      </c>
    </row>
    <row r="349" spans="7:7">
      <c r="G349" s="77" t="s">
        <v>176</v>
      </c>
    </row>
    <row r="350" spans="7:7">
      <c r="G350" s="77" t="s">
        <v>176</v>
      </c>
    </row>
    <row r="353" spans="11:11">
      <c r="K353" s="77" t="s">
        <v>166</v>
      </c>
    </row>
    <row r="354" spans="11:11">
      <c r="K354" s="77" t="s">
        <v>196</v>
      </c>
    </row>
    <row r="355" spans="11:11">
      <c r="K355" s="77" t="s">
        <v>176</v>
      </c>
    </row>
    <row r="356" spans="11:11">
      <c r="K356" s="77" t="s">
        <v>176</v>
      </c>
    </row>
    <row r="357" spans="11:11">
      <c r="K357" s="77" t="s">
        <v>176</v>
      </c>
    </row>
    <row r="358" spans="11:11">
      <c r="K358" s="77" t="s">
        <v>176</v>
      </c>
    </row>
    <row r="359" spans="11:11">
      <c r="K359" s="77" t="s">
        <v>176</v>
      </c>
    </row>
    <row r="360" spans="11:11">
      <c r="K360" s="77" t="s">
        <v>176</v>
      </c>
    </row>
    <row r="361" spans="11:11">
      <c r="K361" s="77" t="s">
        <v>176</v>
      </c>
    </row>
    <row r="362" spans="11:11">
      <c r="K362" s="77" t="s">
        <v>176</v>
      </c>
    </row>
    <row r="363" spans="11:11">
      <c r="K363" s="77" t="s">
        <v>176</v>
      </c>
    </row>
    <row r="364" spans="11:11">
      <c r="K364" s="77" t="s">
        <v>176</v>
      </c>
    </row>
    <row r="365" spans="11:11">
      <c r="K365" s="77" t="s">
        <v>176</v>
      </c>
    </row>
    <row r="366" spans="11:11">
      <c r="K366" s="77" t="s">
        <v>176</v>
      </c>
    </row>
    <row r="367" spans="11:11">
      <c r="K367" s="77" t="s">
        <v>176</v>
      </c>
    </row>
    <row r="368" spans="11:11">
      <c r="K368" s="77" t="s">
        <v>176</v>
      </c>
    </row>
    <row r="369" spans="11:11">
      <c r="K369" s="77" t="s">
        <v>176</v>
      </c>
    </row>
    <row r="370" spans="11:11">
      <c r="K370" s="77" t="s">
        <v>176</v>
      </c>
    </row>
    <row r="371" spans="11:11">
      <c r="K371" s="77" t="s">
        <v>176</v>
      </c>
    </row>
    <row r="372" spans="11:11">
      <c r="K372" s="77" t="s">
        <v>176</v>
      </c>
    </row>
    <row r="373" spans="11:11">
      <c r="K373" s="77" t="s">
        <v>176</v>
      </c>
    </row>
    <row r="374" spans="11:11">
      <c r="K374" s="77" t="s">
        <v>176</v>
      </c>
    </row>
    <row r="375" spans="11:11">
      <c r="K375" s="77" t="s">
        <v>176</v>
      </c>
    </row>
    <row r="376" spans="11:11">
      <c r="K376" s="77" t="s">
        <v>176</v>
      </c>
    </row>
    <row r="377" spans="11:11">
      <c r="K377" s="77" t="s">
        <v>176</v>
      </c>
    </row>
    <row r="378" spans="11:11">
      <c r="K378" s="77" t="s">
        <v>176</v>
      </c>
    </row>
    <row r="379" spans="11:11">
      <c r="K379" s="77" t="s">
        <v>176</v>
      </c>
    </row>
    <row r="380" spans="11:11">
      <c r="K380" s="77" t="s">
        <v>176</v>
      </c>
    </row>
    <row r="381" spans="11:11">
      <c r="K381" s="77" t="s">
        <v>176</v>
      </c>
    </row>
    <row r="382" spans="11:11">
      <c r="K382" s="77" t="s">
        <v>176</v>
      </c>
    </row>
    <row r="383" spans="11:11">
      <c r="K383" s="77" t="s">
        <v>176</v>
      </c>
    </row>
    <row r="384" spans="11:11">
      <c r="K384" s="77" t="s">
        <v>176</v>
      </c>
    </row>
    <row r="385" spans="11:11">
      <c r="K385" s="77" t="s">
        <v>176</v>
      </c>
    </row>
    <row r="386" spans="11:11">
      <c r="K386" s="77" t="s">
        <v>176</v>
      </c>
    </row>
    <row r="387" spans="11:11">
      <c r="K387" s="77" t="s">
        <v>176</v>
      </c>
    </row>
    <row r="388" spans="11:11">
      <c r="K388" s="77" t="s">
        <v>176</v>
      </c>
    </row>
    <row r="389" spans="11:11">
      <c r="K389" s="77" t="s">
        <v>176</v>
      </c>
    </row>
    <row r="390" spans="11:11">
      <c r="K390" s="77" t="s">
        <v>176</v>
      </c>
    </row>
    <row r="391" spans="11:11">
      <c r="K391" s="77" t="s">
        <v>176</v>
      </c>
    </row>
    <row r="392" spans="11:11">
      <c r="K392" s="77" t="s">
        <v>176</v>
      </c>
    </row>
    <row r="393" spans="11:11">
      <c r="K393" s="77" t="s">
        <v>176</v>
      </c>
    </row>
    <row r="394" spans="11:11">
      <c r="K394" s="77" t="s">
        <v>176</v>
      </c>
    </row>
    <row r="395" spans="11:11">
      <c r="K395" s="77" t="s">
        <v>176</v>
      </c>
    </row>
    <row r="396" spans="11:11">
      <c r="K396" s="77" t="s">
        <v>176</v>
      </c>
    </row>
    <row r="397" spans="11:11">
      <c r="K397" s="77" t="s">
        <v>176</v>
      </c>
    </row>
    <row r="398" spans="11:11">
      <c r="K398" s="77" t="s">
        <v>176</v>
      </c>
    </row>
    <row r="399" spans="11:11">
      <c r="K399" s="77" t="s">
        <v>176</v>
      </c>
    </row>
    <row r="400" spans="11:11">
      <c r="K400" s="77" t="s">
        <v>176</v>
      </c>
    </row>
    <row r="401" spans="11:11">
      <c r="K401" s="77" t="s">
        <v>176</v>
      </c>
    </row>
    <row r="402" spans="11:11">
      <c r="K402" s="77" t="s">
        <v>176</v>
      </c>
    </row>
    <row r="403" spans="11:11">
      <c r="K403" s="77" t="s">
        <v>176</v>
      </c>
    </row>
    <row r="404" spans="11:11">
      <c r="K404" s="77" t="s">
        <v>176</v>
      </c>
    </row>
    <row r="405" spans="11:11">
      <c r="K405" s="77" t="s">
        <v>176</v>
      </c>
    </row>
    <row r="406" spans="11:11">
      <c r="K406" s="77" t="s">
        <v>176</v>
      </c>
    </row>
    <row r="407" spans="11:11">
      <c r="K407" s="77" t="s">
        <v>176</v>
      </c>
    </row>
    <row r="408" spans="11:11">
      <c r="K408" s="77" t="s">
        <v>176</v>
      </c>
    </row>
    <row r="409" spans="11:11">
      <c r="K409" s="77" t="s">
        <v>176</v>
      </c>
    </row>
    <row r="410" spans="11:11">
      <c r="K410" s="77" t="s">
        <v>176</v>
      </c>
    </row>
    <row r="411" spans="11:11">
      <c r="K411" s="77" t="s">
        <v>176</v>
      </c>
    </row>
    <row r="412" spans="11:11">
      <c r="K412" s="77" t="s">
        <v>176</v>
      </c>
    </row>
    <row r="413" spans="11:11">
      <c r="K413" s="77" t="s">
        <v>176</v>
      </c>
    </row>
    <row r="414" spans="11:11">
      <c r="K414" s="77" t="s">
        <v>176</v>
      </c>
    </row>
    <row r="415" spans="11:11">
      <c r="K415" s="77" t="s">
        <v>176</v>
      </c>
    </row>
    <row r="416" spans="11:11">
      <c r="K416" s="77" t="s">
        <v>176</v>
      </c>
    </row>
    <row r="417" spans="11:11">
      <c r="K417" s="77" t="s">
        <v>176</v>
      </c>
    </row>
    <row r="418" spans="11:11">
      <c r="K418" s="77" t="s">
        <v>176</v>
      </c>
    </row>
    <row r="419" spans="11:11">
      <c r="K419" s="77" t="s">
        <v>176</v>
      </c>
    </row>
    <row r="420" spans="11:11">
      <c r="K420" s="77" t="s">
        <v>176</v>
      </c>
    </row>
    <row r="421" spans="11:11">
      <c r="K421" s="77" t="s">
        <v>176</v>
      </c>
    </row>
    <row r="422" spans="11:11">
      <c r="K422" s="77" t="s">
        <v>176</v>
      </c>
    </row>
    <row r="423" spans="11:11">
      <c r="K423" s="77" t="s">
        <v>176</v>
      </c>
    </row>
    <row r="424" spans="11:11">
      <c r="K424" s="77" t="s">
        <v>176</v>
      </c>
    </row>
    <row r="425" spans="11:11">
      <c r="K425" s="77" t="s">
        <v>176</v>
      </c>
    </row>
    <row r="426" spans="11:11">
      <c r="K426" s="77" t="s">
        <v>176</v>
      </c>
    </row>
    <row r="427" spans="11:11">
      <c r="K427" s="77" t="s">
        <v>176</v>
      </c>
    </row>
    <row r="428" spans="11:11">
      <c r="K428" s="77" t="s">
        <v>176</v>
      </c>
    </row>
    <row r="429" spans="11:11">
      <c r="K429" s="77" t="s">
        <v>176</v>
      </c>
    </row>
    <row r="430" spans="11:11">
      <c r="K430" s="77" t="s">
        <v>176</v>
      </c>
    </row>
    <row r="431" spans="11:11">
      <c r="K431" s="77" t="s">
        <v>176</v>
      </c>
    </row>
    <row r="432" spans="11:11">
      <c r="K432" s="77" t="s">
        <v>176</v>
      </c>
    </row>
    <row r="433" spans="11:11">
      <c r="K433" s="77" t="s">
        <v>176</v>
      </c>
    </row>
    <row r="434" spans="11:11">
      <c r="K434" s="77" t="s">
        <v>176</v>
      </c>
    </row>
    <row r="435" spans="11:11">
      <c r="K435" s="77" t="s">
        <v>176</v>
      </c>
    </row>
    <row r="436" spans="11:11">
      <c r="K436" s="77" t="s">
        <v>176</v>
      </c>
    </row>
    <row r="437" spans="11:11">
      <c r="K437" s="77" t="s">
        <v>176</v>
      </c>
    </row>
    <row r="438" spans="11:11">
      <c r="K438" s="77" t="s">
        <v>176</v>
      </c>
    </row>
    <row r="439" spans="11:11">
      <c r="K439" s="77" t="s">
        <v>176</v>
      </c>
    </row>
    <row r="440" spans="11:11">
      <c r="K440" s="77" t="s">
        <v>176</v>
      </c>
    </row>
    <row r="441" spans="11:11">
      <c r="K441" s="77" t="s">
        <v>176</v>
      </c>
    </row>
    <row r="442" spans="11:11">
      <c r="K442" s="77" t="s">
        <v>176</v>
      </c>
    </row>
    <row r="443" spans="11:11">
      <c r="K443" s="77" t="s">
        <v>176</v>
      </c>
    </row>
    <row r="444" spans="11:11">
      <c r="K444" s="77" t="s">
        <v>176</v>
      </c>
    </row>
    <row r="445" spans="11:11">
      <c r="K445" s="77" t="s">
        <v>176</v>
      </c>
    </row>
    <row r="446" spans="11:11">
      <c r="K446" s="77" t="s">
        <v>176</v>
      </c>
    </row>
    <row r="447" spans="11:11">
      <c r="K447" s="77" t="s">
        <v>176</v>
      </c>
    </row>
    <row r="448" spans="11:11">
      <c r="K448" s="77" t="s">
        <v>176</v>
      </c>
    </row>
    <row r="449" spans="11:15">
      <c r="K449" s="77" t="s">
        <v>176</v>
      </c>
    </row>
    <row r="450" spans="11:15">
      <c r="K450" s="77" t="s">
        <v>176</v>
      </c>
    </row>
    <row r="453" spans="11:15">
      <c r="O453" s="77" t="s">
        <v>166</v>
      </c>
    </row>
    <row r="454" spans="11:15">
      <c r="O454" s="77" t="s">
        <v>196</v>
      </c>
    </row>
    <row r="455" spans="11:15">
      <c r="O455" s="77" t="s">
        <v>176</v>
      </c>
    </row>
    <row r="456" spans="11:15">
      <c r="O456" s="77" t="s">
        <v>176</v>
      </c>
    </row>
    <row r="457" spans="11:15">
      <c r="O457" s="77" t="s">
        <v>176</v>
      </c>
    </row>
    <row r="458" spans="11:15">
      <c r="O458" s="77" t="s">
        <v>176</v>
      </c>
    </row>
    <row r="459" spans="11:15">
      <c r="O459" s="77" t="s">
        <v>176</v>
      </c>
    </row>
    <row r="460" spans="11:15">
      <c r="O460" s="77" t="s">
        <v>176</v>
      </c>
    </row>
    <row r="461" spans="11:15">
      <c r="O461" s="77" t="s">
        <v>176</v>
      </c>
    </row>
    <row r="462" spans="11:15">
      <c r="O462" s="77" t="s">
        <v>176</v>
      </c>
    </row>
    <row r="463" spans="11:15">
      <c r="O463" s="77" t="s">
        <v>176</v>
      </c>
    </row>
    <row r="464" spans="11:15">
      <c r="O464" s="77" t="s">
        <v>176</v>
      </c>
    </row>
    <row r="465" spans="15:15">
      <c r="O465" s="77" t="s">
        <v>176</v>
      </c>
    </row>
    <row r="466" spans="15:15">
      <c r="O466" s="77" t="s">
        <v>176</v>
      </c>
    </row>
    <row r="467" spans="15:15">
      <c r="O467" s="77" t="s">
        <v>176</v>
      </c>
    </row>
    <row r="468" spans="15:15">
      <c r="O468" s="77" t="s">
        <v>176</v>
      </c>
    </row>
    <row r="469" spans="15:15">
      <c r="O469" s="77" t="s">
        <v>176</v>
      </c>
    </row>
    <row r="470" spans="15:15">
      <c r="O470" s="77" t="s">
        <v>176</v>
      </c>
    </row>
    <row r="471" spans="15:15">
      <c r="O471" s="77" t="s">
        <v>176</v>
      </c>
    </row>
    <row r="472" spans="15:15">
      <c r="O472" s="77" t="s">
        <v>176</v>
      </c>
    </row>
    <row r="473" spans="15:15">
      <c r="O473" s="77" t="s">
        <v>176</v>
      </c>
    </row>
    <row r="474" spans="15:15">
      <c r="O474" s="77" t="s">
        <v>176</v>
      </c>
    </row>
    <row r="475" spans="15:15">
      <c r="O475" s="77" t="s">
        <v>176</v>
      </c>
    </row>
    <row r="476" spans="15:15">
      <c r="O476" s="77" t="s">
        <v>176</v>
      </c>
    </row>
    <row r="477" spans="15:15">
      <c r="O477" s="77" t="s">
        <v>176</v>
      </c>
    </row>
    <row r="478" spans="15:15">
      <c r="O478" s="77" t="s">
        <v>176</v>
      </c>
    </row>
    <row r="479" spans="15:15">
      <c r="O479" s="77" t="s">
        <v>176</v>
      </c>
    </row>
    <row r="480" spans="15:15">
      <c r="O480" s="77" t="s">
        <v>176</v>
      </c>
    </row>
    <row r="481" spans="15:15">
      <c r="O481" s="77" t="s">
        <v>176</v>
      </c>
    </row>
    <row r="482" spans="15:15">
      <c r="O482" s="77" t="s">
        <v>176</v>
      </c>
    </row>
    <row r="483" spans="15:15">
      <c r="O483" s="77" t="s">
        <v>176</v>
      </c>
    </row>
    <row r="484" spans="15:15">
      <c r="O484" s="77" t="s">
        <v>176</v>
      </c>
    </row>
    <row r="485" spans="15:15">
      <c r="O485" s="77" t="s">
        <v>176</v>
      </c>
    </row>
    <row r="486" spans="15:15">
      <c r="O486" s="77" t="s">
        <v>176</v>
      </c>
    </row>
    <row r="487" spans="15:15">
      <c r="O487" s="77" t="s">
        <v>176</v>
      </c>
    </row>
    <row r="488" spans="15:15">
      <c r="O488" s="77" t="s">
        <v>176</v>
      </c>
    </row>
    <row r="489" spans="15:15">
      <c r="O489" s="77" t="s">
        <v>176</v>
      </c>
    </row>
    <row r="490" spans="15:15">
      <c r="O490" s="77" t="s">
        <v>176</v>
      </c>
    </row>
    <row r="491" spans="15:15">
      <c r="O491" s="77" t="s">
        <v>176</v>
      </c>
    </row>
    <row r="492" spans="15:15">
      <c r="O492" s="77" t="s">
        <v>176</v>
      </c>
    </row>
    <row r="493" spans="15:15">
      <c r="O493" s="77" t="s">
        <v>176</v>
      </c>
    </row>
    <row r="494" spans="15:15">
      <c r="O494" s="77" t="s">
        <v>176</v>
      </c>
    </row>
    <row r="495" spans="15:15">
      <c r="O495" s="77" t="s">
        <v>176</v>
      </c>
    </row>
    <row r="496" spans="15:15">
      <c r="O496" s="77" t="s">
        <v>176</v>
      </c>
    </row>
    <row r="497" spans="15:15">
      <c r="O497" s="77" t="s">
        <v>176</v>
      </c>
    </row>
    <row r="498" spans="15:15">
      <c r="O498" s="77" t="s">
        <v>176</v>
      </c>
    </row>
    <row r="499" spans="15:15">
      <c r="O499" s="77" t="s">
        <v>176</v>
      </c>
    </row>
    <row r="500" spans="15:15">
      <c r="O500" s="77" t="s">
        <v>176</v>
      </c>
    </row>
    <row r="501" spans="15:15">
      <c r="O501" s="77" t="s">
        <v>176</v>
      </c>
    </row>
    <row r="502" spans="15:15">
      <c r="O502" s="77" t="s">
        <v>176</v>
      </c>
    </row>
    <row r="503" spans="15:15">
      <c r="O503" s="77" t="s">
        <v>176</v>
      </c>
    </row>
    <row r="504" spans="15:15">
      <c r="O504" s="77" t="s">
        <v>176</v>
      </c>
    </row>
    <row r="505" spans="15:15">
      <c r="O505" s="77" t="s">
        <v>176</v>
      </c>
    </row>
    <row r="506" spans="15:15">
      <c r="O506" s="77" t="s">
        <v>176</v>
      </c>
    </row>
    <row r="507" spans="15:15">
      <c r="O507" s="77" t="s">
        <v>176</v>
      </c>
    </row>
    <row r="508" spans="15:15">
      <c r="O508" s="77" t="s">
        <v>176</v>
      </c>
    </row>
    <row r="509" spans="15:15">
      <c r="O509" s="77" t="s">
        <v>176</v>
      </c>
    </row>
    <row r="510" spans="15:15">
      <c r="O510" s="77" t="s">
        <v>176</v>
      </c>
    </row>
    <row r="511" spans="15:15">
      <c r="O511" s="77" t="s">
        <v>176</v>
      </c>
    </row>
    <row r="512" spans="15:15">
      <c r="O512" s="77" t="s">
        <v>176</v>
      </c>
    </row>
    <row r="513" spans="15:15">
      <c r="O513" s="77" t="s">
        <v>176</v>
      </c>
    </row>
    <row r="514" spans="15:15">
      <c r="O514" s="77" t="s">
        <v>176</v>
      </c>
    </row>
    <row r="515" spans="15:15">
      <c r="O515" s="77" t="s">
        <v>176</v>
      </c>
    </row>
    <row r="516" spans="15:15">
      <c r="O516" s="77" t="s">
        <v>176</v>
      </c>
    </row>
    <row r="517" spans="15:15">
      <c r="O517" s="77" t="s">
        <v>176</v>
      </c>
    </row>
    <row r="518" spans="15:15">
      <c r="O518" s="77" t="s">
        <v>176</v>
      </c>
    </row>
    <row r="519" spans="15:15">
      <c r="O519" s="77" t="s">
        <v>176</v>
      </c>
    </row>
    <row r="520" spans="15:15">
      <c r="O520" s="77" t="s">
        <v>176</v>
      </c>
    </row>
    <row r="521" spans="15:15">
      <c r="O521" s="77" t="s">
        <v>176</v>
      </c>
    </row>
    <row r="522" spans="15:15">
      <c r="O522" s="77" t="s">
        <v>176</v>
      </c>
    </row>
    <row r="523" spans="15:15">
      <c r="O523" s="77" t="s">
        <v>176</v>
      </c>
    </row>
    <row r="524" spans="15:15">
      <c r="O524" s="77" t="s">
        <v>176</v>
      </c>
    </row>
    <row r="525" spans="15:15">
      <c r="O525" s="77" t="s">
        <v>176</v>
      </c>
    </row>
    <row r="526" spans="15:15">
      <c r="O526" s="77" t="s">
        <v>176</v>
      </c>
    </row>
    <row r="527" spans="15:15">
      <c r="O527" s="77" t="s">
        <v>176</v>
      </c>
    </row>
    <row r="528" spans="15:15">
      <c r="O528" s="77" t="s">
        <v>176</v>
      </c>
    </row>
    <row r="529" spans="15:15">
      <c r="O529" s="77" t="s">
        <v>176</v>
      </c>
    </row>
    <row r="530" spans="15:15">
      <c r="O530" s="77" t="s">
        <v>176</v>
      </c>
    </row>
    <row r="531" spans="15:15">
      <c r="O531" s="77" t="s">
        <v>176</v>
      </c>
    </row>
    <row r="532" spans="15:15">
      <c r="O532" s="77" t="s">
        <v>176</v>
      </c>
    </row>
    <row r="533" spans="15:15">
      <c r="O533" s="77" t="s">
        <v>176</v>
      </c>
    </row>
    <row r="534" spans="15:15">
      <c r="O534" s="77" t="s">
        <v>176</v>
      </c>
    </row>
    <row r="535" spans="15:15">
      <c r="O535" s="77" t="s">
        <v>176</v>
      </c>
    </row>
    <row r="536" spans="15:15">
      <c r="O536" s="77" t="s">
        <v>176</v>
      </c>
    </row>
    <row r="537" spans="15:15">
      <c r="O537" s="77" t="s">
        <v>176</v>
      </c>
    </row>
    <row r="538" spans="15:15">
      <c r="O538" s="77" t="s">
        <v>176</v>
      </c>
    </row>
    <row r="539" spans="15:15">
      <c r="O539" s="77" t="s">
        <v>176</v>
      </c>
    </row>
    <row r="540" spans="15:15">
      <c r="O540" s="77" t="s">
        <v>176</v>
      </c>
    </row>
    <row r="541" spans="15:15">
      <c r="O541" s="77" t="s">
        <v>176</v>
      </c>
    </row>
    <row r="542" spans="15:15">
      <c r="O542" s="77" t="s">
        <v>176</v>
      </c>
    </row>
    <row r="543" spans="15:15">
      <c r="O543" s="77" t="s">
        <v>176</v>
      </c>
    </row>
    <row r="544" spans="15:15">
      <c r="O544" s="77" t="s">
        <v>176</v>
      </c>
    </row>
    <row r="545" spans="15:19">
      <c r="O545" s="77" t="s">
        <v>176</v>
      </c>
    </row>
    <row r="546" spans="15:19">
      <c r="O546" s="77" t="s">
        <v>176</v>
      </c>
    </row>
    <row r="547" spans="15:19">
      <c r="O547" s="77" t="s">
        <v>176</v>
      </c>
    </row>
    <row r="548" spans="15:19">
      <c r="O548" s="77" t="s">
        <v>176</v>
      </c>
    </row>
    <row r="549" spans="15:19">
      <c r="O549" s="77" t="s">
        <v>176</v>
      </c>
    </row>
    <row r="550" spans="15:19">
      <c r="O550" s="77" t="s">
        <v>176</v>
      </c>
    </row>
    <row r="553" spans="15:19">
      <c r="S553" s="77" t="s">
        <v>166</v>
      </c>
    </row>
    <row r="554" spans="15:19">
      <c r="S554" s="77" t="s">
        <v>196</v>
      </c>
    </row>
    <row r="555" spans="15:19">
      <c r="S555" s="77" t="s">
        <v>176</v>
      </c>
    </row>
    <row r="556" spans="15:19">
      <c r="S556" s="77" t="s">
        <v>176</v>
      </c>
    </row>
    <row r="557" spans="15:19">
      <c r="S557" s="77" t="s">
        <v>176</v>
      </c>
    </row>
    <row r="558" spans="15:19">
      <c r="S558" s="77" t="s">
        <v>176</v>
      </c>
    </row>
    <row r="559" spans="15:19">
      <c r="S559" s="77" t="s">
        <v>176</v>
      </c>
    </row>
    <row r="560" spans="15:19">
      <c r="S560" s="77" t="s">
        <v>176</v>
      </c>
    </row>
    <row r="561" spans="19:19">
      <c r="S561" s="77" t="s">
        <v>176</v>
      </c>
    </row>
    <row r="562" spans="19:19">
      <c r="S562" s="77" t="s">
        <v>176</v>
      </c>
    </row>
    <row r="563" spans="19:19">
      <c r="S563" s="77" t="s">
        <v>176</v>
      </c>
    </row>
    <row r="564" spans="19:19">
      <c r="S564" s="77" t="s">
        <v>176</v>
      </c>
    </row>
    <row r="565" spans="19:19">
      <c r="S565" s="77" t="s">
        <v>176</v>
      </c>
    </row>
    <row r="566" spans="19:19">
      <c r="S566" s="77" t="s">
        <v>176</v>
      </c>
    </row>
    <row r="567" spans="19:19">
      <c r="S567" s="77" t="s">
        <v>176</v>
      </c>
    </row>
    <row r="568" spans="19:19">
      <c r="S568" s="77" t="s">
        <v>176</v>
      </c>
    </row>
    <row r="569" spans="19:19">
      <c r="S569" s="77" t="s">
        <v>176</v>
      </c>
    </row>
    <row r="570" spans="19:19">
      <c r="S570" s="77" t="s">
        <v>176</v>
      </c>
    </row>
    <row r="571" spans="19:19">
      <c r="S571" s="77" t="s">
        <v>176</v>
      </c>
    </row>
    <row r="572" spans="19:19">
      <c r="S572" s="77" t="s">
        <v>176</v>
      </c>
    </row>
    <row r="573" spans="19:19">
      <c r="S573" s="77" t="s">
        <v>176</v>
      </c>
    </row>
    <row r="574" spans="19:19">
      <c r="S574" s="77" t="s">
        <v>176</v>
      </c>
    </row>
    <row r="575" spans="19:19">
      <c r="S575" s="77" t="s">
        <v>176</v>
      </c>
    </row>
    <row r="576" spans="19:19">
      <c r="S576" s="77" t="s">
        <v>176</v>
      </c>
    </row>
    <row r="577" spans="19:19">
      <c r="S577" s="77" t="s">
        <v>176</v>
      </c>
    </row>
    <row r="578" spans="19:19">
      <c r="S578" s="77" t="s">
        <v>176</v>
      </c>
    </row>
    <row r="579" spans="19:19">
      <c r="S579" s="77" t="s">
        <v>176</v>
      </c>
    </row>
    <row r="580" spans="19:19">
      <c r="S580" s="77" t="s">
        <v>176</v>
      </c>
    </row>
    <row r="581" spans="19:19">
      <c r="S581" s="77" t="s">
        <v>176</v>
      </c>
    </row>
    <row r="582" spans="19:19">
      <c r="S582" s="77" t="s">
        <v>176</v>
      </c>
    </row>
    <row r="583" spans="19:19">
      <c r="S583" s="77" t="s">
        <v>176</v>
      </c>
    </row>
    <row r="584" spans="19:19">
      <c r="S584" s="77" t="s">
        <v>176</v>
      </c>
    </row>
    <row r="585" spans="19:19">
      <c r="S585" s="77" t="s">
        <v>176</v>
      </c>
    </row>
    <row r="586" spans="19:19">
      <c r="S586" s="77" t="s">
        <v>176</v>
      </c>
    </row>
    <row r="587" spans="19:19">
      <c r="S587" s="77" t="s">
        <v>176</v>
      </c>
    </row>
    <row r="588" spans="19:19">
      <c r="S588" s="77" t="s">
        <v>176</v>
      </c>
    </row>
    <row r="589" spans="19:19">
      <c r="S589" s="77" t="s">
        <v>176</v>
      </c>
    </row>
    <row r="590" spans="19:19">
      <c r="S590" s="77" t="s">
        <v>176</v>
      </c>
    </row>
    <row r="591" spans="19:19">
      <c r="S591" s="77" t="s">
        <v>176</v>
      </c>
    </row>
    <row r="592" spans="19:19">
      <c r="S592" s="77" t="s">
        <v>176</v>
      </c>
    </row>
    <row r="593" spans="19:19">
      <c r="S593" s="77" t="s">
        <v>176</v>
      </c>
    </row>
    <row r="594" spans="19:19">
      <c r="S594" s="77" t="s">
        <v>176</v>
      </c>
    </row>
    <row r="595" spans="19:19">
      <c r="S595" s="77" t="s">
        <v>176</v>
      </c>
    </row>
    <row r="596" spans="19:19">
      <c r="S596" s="77" t="s">
        <v>176</v>
      </c>
    </row>
    <row r="597" spans="19:19">
      <c r="S597" s="77" t="s">
        <v>176</v>
      </c>
    </row>
    <row r="598" spans="19:19">
      <c r="S598" s="77" t="s">
        <v>176</v>
      </c>
    </row>
    <row r="599" spans="19:19">
      <c r="S599" s="77" t="s">
        <v>176</v>
      </c>
    </row>
    <row r="600" spans="19:19">
      <c r="S600" s="77" t="s">
        <v>176</v>
      </c>
    </row>
    <row r="601" spans="19:19">
      <c r="S601" s="77" t="s">
        <v>176</v>
      </c>
    </row>
    <row r="602" spans="19:19">
      <c r="S602" s="77" t="s">
        <v>176</v>
      </c>
    </row>
    <row r="603" spans="19:19">
      <c r="S603" s="77" t="s">
        <v>176</v>
      </c>
    </row>
    <row r="604" spans="19:19">
      <c r="S604" s="77" t="s">
        <v>176</v>
      </c>
    </row>
    <row r="605" spans="19:19">
      <c r="S605" s="77" t="s">
        <v>176</v>
      </c>
    </row>
    <row r="606" spans="19:19">
      <c r="S606" s="77" t="s">
        <v>176</v>
      </c>
    </row>
    <row r="607" spans="19:19">
      <c r="S607" s="77" t="s">
        <v>176</v>
      </c>
    </row>
    <row r="608" spans="19:19">
      <c r="S608" s="77" t="s">
        <v>176</v>
      </c>
    </row>
    <row r="609" spans="19:19">
      <c r="S609" s="77" t="s">
        <v>176</v>
      </c>
    </row>
    <row r="610" spans="19:19">
      <c r="S610" s="77" t="s">
        <v>176</v>
      </c>
    </row>
    <row r="611" spans="19:19">
      <c r="S611" s="77" t="s">
        <v>176</v>
      </c>
    </row>
    <row r="612" spans="19:19">
      <c r="S612" s="77" t="s">
        <v>176</v>
      </c>
    </row>
    <row r="613" spans="19:19">
      <c r="S613" s="77" t="s">
        <v>176</v>
      </c>
    </row>
    <row r="614" spans="19:19">
      <c r="S614" s="77" t="s">
        <v>176</v>
      </c>
    </row>
    <row r="615" spans="19:19">
      <c r="S615" s="77" t="s">
        <v>176</v>
      </c>
    </row>
    <row r="616" spans="19:19">
      <c r="S616" s="77" t="s">
        <v>176</v>
      </c>
    </row>
    <row r="617" spans="19:19">
      <c r="S617" s="77" t="s">
        <v>176</v>
      </c>
    </row>
    <row r="618" spans="19:19">
      <c r="S618" s="77" t="s">
        <v>176</v>
      </c>
    </row>
    <row r="619" spans="19:19">
      <c r="S619" s="77" t="s">
        <v>176</v>
      </c>
    </row>
    <row r="620" spans="19:19">
      <c r="S620" s="77" t="s">
        <v>176</v>
      </c>
    </row>
    <row r="621" spans="19:19">
      <c r="S621" s="77" t="s">
        <v>176</v>
      </c>
    </row>
    <row r="622" spans="19:19">
      <c r="S622" s="77" t="s">
        <v>176</v>
      </c>
    </row>
    <row r="623" spans="19:19">
      <c r="S623" s="77" t="s">
        <v>176</v>
      </c>
    </row>
    <row r="624" spans="19:19">
      <c r="S624" s="77" t="s">
        <v>176</v>
      </c>
    </row>
    <row r="625" spans="19:19">
      <c r="S625" s="77" t="s">
        <v>176</v>
      </c>
    </row>
    <row r="626" spans="19:19">
      <c r="S626" s="77" t="s">
        <v>176</v>
      </c>
    </row>
    <row r="627" spans="19:19">
      <c r="S627" s="77" t="s">
        <v>176</v>
      </c>
    </row>
    <row r="628" spans="19:19">
      <c r="S628" s="77" t="s">
        <v>176</v>
      </c>
    </row>
    <row r="629" spans="19:19">
      <c r="S629" s="77" t="s">
        <v>176</v>
      </c>
    </row>
    <row r="630" spans="19:19">
      <c r="S630" s="77" t="s">
        <v>176</v>
      </c>
    </row>
    <row r="631" spans="19:19">
      <c r="S631" s="77" t="s">
        <v>176</v>
      </c>
    </row>
    <row r="632" spans="19:19">
      <c r="S632" s="77" t="s">
        <v>176</v>
      </c>
    </row>
    <row r="633" spans="19:19">
      <c r="S633" s="77" t="s">
        <v>176</v>
      </c>
    </row>
    <row r="634" spans="19:19">
      <c r="S634" s="77" t="s">
        <v>176</v>
      </c>
    </row>
    <row r="635" spans="19:19">
      <c r="S635" s="77" t="s">
        <v>176</v>
      </c>
    </row>
    <row r="636" spans="19:19">
      <c r="S636" s="77" t="s">
        <v>176</v>
      </c>
    </row>
    <row r="637" spans="19:19">
      <c r="S637" s="77" t="s">
        <v>176</v>
      </c>
    </row>
    <row r="638" spans="19:19">
      <c r="S638" s="77" t="s">
        <v>176</v>
      </c>
    </row>
    <row r="639" spans="19:19">
      <c r="S639" s="77" t="s">
        <v>176</v>
      </c>
    </row>
    <row r="640" spans="19:19">
      <c r="S640" s="77" t="s">
        <v>176</v>
      </c>
    </row>
    <row r="641" spans="19:23">
      <c r="S641" s="77" t="s">
        <v>176</v>
      </c>
    </row>
    <row r="642" spans="19:23">
      <c r="S642" s="77" t="s">
        <v>176</v>
      </c>
    </row>
    <row r="643" spans="19:23">
      <c r="S643" s="77" t="s">
        <v>176</v>
      </c>
    </row>
    <row r="644" spans="19:23">
      <c r="S644" s="77" t="s">
        <v>176</v>
      </c>
    </row>
    <row r="645" spans="19:23">
      <c r="S645" s="77" t="s">
        <v>176</v>
      </c>
    </row>
    <row r="646" spans="19:23">
      <c r="S646" s="77" t="s">
        <v>176</v>
      </c>
    </row>
    <row r="647" spans="19:23">
      <c r="S647" s="77" t="s">
        <v>176</v>
      </c>
    </row>
    <row r="648" spans="19:23">
      <c r="S648" s="77" t="s">
        <v>176</v>
      </c>
    </row>
    <row r="649" spans="19:23">
      <c r="S649" s="77" t="s">
        <v>176</v>
      </c>
    </row>
    <row r="650" spans="19:23">
      <c r="S650" s="77" t="s">
        <v>176</v>
      </c>
    </row>
    <row r="653" spans="19:23">
      <c r="W653" s="77" t="s">
        <v>166</v>
      </c>
    </row>
    <row r="654" spans="19:23">
      <c r="W654" s="77" t="s">
        <v>176</v>
      </c>
    </row>
    <row r="655" spans="19:23">
      <c r="W655" s="77" t="s">
        <v>176</v>
      </c>
    </row>
    <row r="656" spans="19:23">
      <c r="W656" s="77" t="s">
        <v>176</v>
      </c>
    </row>
    <row r="657" spans="23:23">
      <c r="W657" s="77" t="s">
        <v>176</v>
      </c>
    </row>
    <row r="658" spans="23:23">
      <c r="W658" s="77" t="s">
        <v>176</v>
      </c>
    </row>
    <row r="659" spans="23:23">
      <c r="W659" s="77" t="s">
        <v>176</v>
      </c>
    </row>
    <row r="660" spans="23:23">
      <c r="W660" s="77" t="s">
        <v>176</v>
      </c>
    </row>
    <row r="661" spans="23:23">
      <c r="W661" s="77" t="s">
        <v>176</v>
      </c>
    </row>
    <row r="662" spans="23:23">
      <c r="W662" s="77" t="s">
        <v>176</v>
      </c>
    </row>
    <row r="663" spans="23:23">
      <c r="W663" s="77" t="s">
        <v>176</v>
      </c>
    </row>
    <row r="664" spans="23:23">
      <c r="W664" s="77" t="s">
        <v>176</v>
      </c>
    </row>
    <row r="665" spans="23:23">
      <c r="W665" s="77" t="s">
        <v>176</v>
      </c>
    </row>
    <row r="666" spans="23:23">
      <c r="W666" s="77" t="s">
        <v>176</v>
      </c>
    </row>
    <row r="667" spans="23:23">
      <c r="W667" s="77" t="s">
        <v>176</v>
      </c>
    </row>
    <row r="668" spans="23:23">
      <c r="W668" s="77" t="s">
        <v>176</v>
      </c>
    </row>
    <row r="669" spans="23:23">
      <c r="W669" s="77" t="s">
        <v>176</v>
      </c>
    </row>
    <row r="670" spans="23:23">
      <c r="W670" s="77" t="s">
        <v>176</v>
      </c>
    </row>
    <row r="671" spans="23:23">
      <c r="W671" s="77" t="s">
        <v>176</v>
      </c>
    </row>
    <row r="672" spans="23:23">
      <c r="W672" s="77" t="s">
        <v>176</v>
      </c>
    </row>
    <row r="673" spans="23:23">
      <c r="W673" s="77" t="s">
        <v>176</v>
      </c>
    </row>
    <row r="674" spans="23:23">
      <c r="W674" s="77" t="s">
        <v>176</v>
      </c>
    </row>
    <row r="675" spans="23:23">
      <c r="W675" s="77" t="s">
        <v>176</v>
      </c>
    </row>
    <row r="676" spans="23:23">
      <c r="W676" s="77" t="s">
        <v>176</v>
      </c>
    </row>
    <row r="677" spans="23:23">
      <c r="W677" s="77" t="s">
        <v>176</v>
      </c>
    </row>
    <row r="678" spans="23:23">
      <c r="W678" s="77" t="s">
        <v>176</v>
      </c>
    </row>
    <row r="679" spans="23:23">
      <c r="W679" s="77" t="s">
        <v>176</v>
      </c>
    </row>
    <row r="680" spans="23:23">
      <c r="W680" s="77" t="s">
        <v>176</v>
      </c>
    </row>
    <row r="681" spans="23:23">
      <c r="W681" s="77" t="s">
        <v>176</v>
      </c>
    </row>
    <row r="682" spans="23:23">
      <c r="W682" s="77" t="s">
        <v>176</v>
      </c>
    </row>
    <row r="683" spans="23:23">
      <c r="W683" s="77" t="s">
        <v>176</v>
      </c>
    </row>
    <row r="684" spans="23:23">
      <c r="W684" s="77" t="s">
        <v>176</v>
      </c>
    </row>
    <row r="685" spans="23:23">
      <c r="W685" s="77" t="s">
        <v>176</v>
      </c>
    </row>
    <row r="686" spans="23:23">
      <c r="W686" s="77" t="s">
        <v>176</v>
      </c>
    </row>
    <row r="687" spans="23:23">
      <c r="W687" s="77" t="s">
        <v>176</v>
      </c>
    </row>
    <row r="688" spans="23:23">
      <c r="W688" s="77" t="s">
        <v>176</v>
      </c>
    </row>
    <row r="689" spans="23:23">
      <c r="W689" s="77" t="s">
        <v>176</v>
      </c>
    </row>
    <row r="690" spans="23:23">
      <c r="W690" s="77" t="s">
        <v>176</v>
      </c>
    </row>
    <row r="691" spans="23:23">
      <c r="W691" s="77" t="s">
        <v>176</v>
      </c>
    </row>
    <row r="692" spans="23:23">
      <c r="W692" s="77" t="s">
        <v>176</v>
      </c>
    </row>
    <row r="693" spans="23:23">
      <c r="W693" s="77" t="s">
        <v>176</v>
      </c>
    </row>
    <row r="694" spans="23:23">
      <c r="W694" s="77" t="s">
        <v>176</v>
      </c>
    </row>
    <row r="695" spans="23:23">
      <c r="W695" s="77" t="s">
        <v>176</v>
      </c>
    </row>
    <row r="696" spans="23:23">
      <c r="W696" s="77" t="s">
        <v>176</v>
      </c>
    </row>
    <row r="697" spans="23:23">
      <c r="W697" s="77" t="s">
        <v>176</v>
      </c>
    </row>
    <row r="698" spans="23:23">
      <c r="W698" s="77" t="s">
        <v>176</v>
      </c>
    </row>
    <row r="699" spans="23:23">
      <c r="W699" s="77" t="s">
        <v>176</v>
      </c>
    </row>
    <row r="700" spans="23:23">
      <c r="W700" s="77" t="s">
        <v>176</v>
      </c>
    </row>
    <row r="701" spans="23:23">
      <c r="W701" s="77" t="s">
        <v>176</v>
      </c>
    </row>
    <row r="702" spans="23:23">
      <c r="W702" s="77" t="s">
        <v>176</v>
      </c>
    </row>
    <row r="703" spans="23:23">
      <c r="W703" s="77" t="s">
        <v>176</v>
      </c>
    </row>
    <row r="704" spans="23:23">
      <c r="W704" s="77" t="s">
        <v>176</v>
      </c>
    </row>
    <row r="705" spans="23:23">
      <c r="W705" s="77" t="s">
        <v>176</v>
      </c>
    </row>
    <row r="706" spans="23:23">
      <c r="W706" s="77" t="s">
        <v>176</v>
      </c>
    </row>
    <row r="707" spans="23:23">
      <c r="W707" s="77" t="s">
        <v>176</v>
      </c>
    </row>
    <row r="708" spans="23:23">
      <c r="W708" s="77" t="s">
        <v>176</v>
      </c>
    </row>
    <row r="709" spans="23:23">
      <c r="W709" s="77" t="s">
        <v>176</v>
      </c>
    </row>
    <row r="710" spans="23:23">
      <c r="W710" s="77" t="s">
        <v>176</v>
      </c>
    </row>
    <row r="711" spans="23:23">
      <c r="W711" s="77" t="s">
        <v>176</v>
      </c>
    </row>
    <row r="712" spans="23:23">
      <c r="W712" s="77" t="s">
        <v>176</v>
      </c>
    </row>
    <row r="713" spans="23:23">
      <c r="W713" s="77" t="s">
        <v>176</v>
      </c>
    </row>
    <row r="714" spans="23:23">
      <c r="W714" s="77" t="s">
        <v>176</v>
      </c>
    </row>
    <row r="715" spans="23:23">
      <c r="W715" s="77" t="s">
        <v>176</v>
      </c>
    </row>
    <row r="716" spans="23:23">
      <c r="W716" s="77" t="s">
        <v>176</v>
      </c>
    </row>
    <row r="717" spans="23:23">
      <c r="W717" s="77" t="s">
        <v>176</v>
      </c>
    </row>
    <row r="718" spans="23:23">
      <c r="W718" s="77" t="s">
        <v>176</v>
      </c>
    </row>
    <row r="719" spans="23:23">
      <c r="W719" s="77" t="s">
        <v>176</v>
      </c>
    </row>
    <row r="720" spans="23:23">
      <c r="W720" s="77" t="s">
        <v>176</v>
      </c>
    </row>
    <row r="721" spans="23:23">
      <c r="W721" s="77" t="s">
        <v>176</v>
      </c>
    </row>
    <row r="722" spans="23:23">
      <c r="W722" s="77" t="s">
        <v>176</v>
      </c>
    </row>
    <row r="723" spans="23:23">
      <c r="W723" s="77" t="s">
        <v>176</v>
      </c>
    </row>
    <row r="724" spans="23:23">
      <c r="W724" s="77" t="s">
        <v>176</v>
      </c>
    </row>
    <row r="725" spans="23:23">
      <c r="W725" s="77" t="s">
        <v>176</v>
      </c>
    </row>
    <row r="726" spans="23:23">
      <c r="W726" s="77" t="s">
        <v>176</v>
      </c>
    </row>
    <row r="727" spans="23:23">
      <c r="W727" s="77" t="s">
        <v>176</v>
      </c>
    </row>
    <row r="728" spans="23:23">
      <c r="W728" s="77" t="s">
        <v>176</v>
      </c>
    </row>
    <row r="729" spans="23:23">
      <c r="W729" s="77" t="s">
        <v>176</v>
      </c>
    </row>
    <row r="730" spans="23:23">
      <c r="W730" s="77" t="s">
        <v>176</v>
      </c>
    </row>
    <row r="731" spans="23:23">
      <c r="W731" s="77" t="s">
        <v>176</v>
      </c>
    </row>
    <row r="732" spans="23:23">
      <c r="W732" s="77" t="s">
        <v>176</v>
      </c>
    </row>
    <row r="733" spans="23:23">
      <c r="W733" s="77" t="s">
        <v>176</v>
      </c>
    </row>
    <row r="734" spans="23:23">
      <c r="W734" s="77" t="s">
        <v>176</v>
      </c>
    </row>
    <row r="735" spans="23:23">
      <c r="W735" s="77" t="s">
        <v>176</v>
      </c>
    </row>
    <row r="736" spans="23:23">
      <c r="W736" s="77" t="s">
        <v>176</v>
      </c>
    </row>
    <row r="737" spans="23:23">
      <c r="W737" s="77" t="s">
        <v>176</v>
      </c>
    </row>
    <row r="738" spans="23:23">
      <c r="W738" s="77" t="s">
        <v>176</v>
      </c>
    </row>
    <row r="739" spans="23:23">
      <c r="W739" s="77" t="s">
        <v>176</v>
      </c>
    </row>
    <row r="740" spans="23:23">
      <c r="W740" s="77" t="s">
        <v>176</v>
      </c>
    </row>
    <row r="741" spans="23:23">
      <c r="W741" s="77" t="s">
        <v>176</v>
      </c>
    </row>
    <row r="742" spans="23:23">
      <c r="W742" s="77" t="s">
        <v>176</v>
      </c>
    </row>
    <row r="743" spans="23:23">
      <c r="W743" s="77" t="s">
        <v>176</v>
      </c>
    </row>
    <row r="744" spans="23:23">
      <c r="W744" s="77" t="s">
        <v>176</v>
      </c>
    </row>
    <row r="745" spans="23:23">
      <c r="W745" s="77" t="s">
        <v>176</v>
      </c>
    </row>
    <row r="746" spans="23:23">
      <c r="W746" s="77" t="s">
        <v>176</v>
      </c>
    </row>
    <row r="747" spans="23:23">
      <c r="W747" s="77" t="s">
        <v>176</v>
      </c>
    </row>
    <row r="748" spans="23:23">
      <c r="W748" s="77" t="s">
        <v>176</v>
      </c>
    </row>
    <row r="749" spans="23:23">
      <c r="W749" s="77" t="s">
        <v>176</v>
      </c>
    </row>
    <row r="750" spans="23:23">
      <c r="W750" s="77" t="s">
        <v>176</v>
      </c>
    </row>
    <row r="753" spans="27:27">
      <c r="AA753" s="77" t="s">
        <v>166</v>
      </c>
    </row>
    <row r="754" spans="27:27">
      <c r="AA754" s="77" t="s">
        <v>176</v>
      </c>
    </row>
    <row r="755" spans="27:27">
      <c r="AA755" s="77" t="s">
        <v>176</v>
      </c>
    </row>
    <row r="756" spans="27:27">
      <c r="AA756" s="77" t="s">
        <v>176</v>
      </c>
    </row>
    <row r="757" spans="27:27">
      <c r="AA757" s="77" t="s">
        <v>176</v>
      </c>
    </row>
    <row r="758" spans="27:27">
      <c r="AA758" s="77" t="s">
        <v>176</v>
      </c>
    </row>
    <row r="759" spans="27:27">
      <c r="AA759" s="77" t="s">
        <v>176</v>
      </c>
    </row>
    <row r="760" spans="27:27">
      <c r="AA760" s="77" t="s">
        <v>176</v>
      </c>
    </row>
    <row r="761" spans="27:27">
      <c r="AA761" s="77" t="s">
        <v>176</v>
      </c>
    </row>
    <row r="762" spans="27:27">
      <c r="AA762" s="77" t="s">
        <v>176</v>
      </c>
    </row>
    <row r="763" spans="27:27">
      <c r="AA763" s="77" t="s">
        <v>176</v>
      </c>
    </row>
    <row r="764" spans="27:27">
      <c r="AA764" s="77" t="s">
        <v>176</v>
      </c>
    </row>
    <row r="765" spans="27:27">
      <c r="AA765" s="77" t="s">
        <v>176</v>
      </c>
    </row>
    <row r="766" spans="27:27">
      <c r="AA766" s="77" t="s">
        <v>176</v>
      </c>
    </row>
    <row r="767" spans="27:27">
      <c r="AA767" s="77" t="s">
        <v>176</v>
      </c>
    </row>
    <row r="768" spans="27:27">
      <c r="AA768" s="77" t="s">
        <v>176</v>
      </c>
    </row>
    <row r="769" spans="27:27">
      <c r="AA769" s="77" t="s">
        <v>176</v>
      </c>
    </row>
    <row r="770" spans="27:27">
      <c r="AA770" s="77" t="s">
        <v>176</v>
      </c>
    </row>
    <row r="771" spans="27:27">
      <c r="AA771" s="77" t="s">
        <v>176</v>
      </c>
    </row>
    <row r="772" spans="27:27">
      <c r="AA772" s="77" t="s">
        <v>176</v>
      </c>
    </row>
    <row r="773" spans="27:27">
      <c r="AA773" s="77" t="s">
        <v>176</v>
      </c>
    </row>
    <row r="774" spans="27:27">
      <c r="AA774" s="77" t="s">
        <v>176</v>
      </c>
    </row>
    <row r="775" spans="27:27">
      <c r="AA775" s="77" t="s">
        <v>176</v>
      </c>
    </row>
    <row r="776" spans="27:27">
      <c r="AA776" s="77" t="s">
        <v>176</v>
      </c>
    </row>
    <row r="777" spans="27:27">
      <c r="AA777" s="77" t="s">
        <v>176</v>
      </c>
    </row>
    <row r="778" spans="27:27">
      <c r="AA778" s="77" t="s">
        <v>176</v>
      </c>
    </row>
    <row r="779" spans="27:27">
      <c r="AA779" s="77" t="s">
        <v>176</v>
      </c>
    </row>
    <row r="780" spans="27:27">
      <c r="AA780" s="77" t="s">
        <v>176</v>
      </c>
    </row>
    <row r="781" spans="27:27">
      <c r="AA781" s="77" t="s">
        <v>176</v>
      </c>
    </row>
    <row r="782" spans="27:27">
      <c r="AA782" s="77" t="s">
        <v>176</v>
      </c>
    </row>
    <row r="783" spans="27:27">
      <c r="AA783" s="77" t="s">
        <v>176</v>
      </c>
    </row>
    <row r="784" spans="27:27">
      <c r="AA784" s="77" t="s">
        <v>176</v>
      </c>
    </row>
    <row r="785" spans="27:27">
      <c r="AA785" s="77" t="s">
        <v>176</v>
      </c>
    </row>
    <row r="786" spans="27:27">
      <c r="AA786" s="77" t="s">
        <v>176</v>
      </c>
    </row>
    <row r="787" spans="27:27">
      <c r="AA787" s="77" t="s">
        <v>176</v>
      </c>
    </row>
    <row r="788" spans="27:27">
      <c r="AA788" s="77" t="s">
        <v>176</v>
      </c>
    </row>
    <row r="789" spans="27:27">
      <c r="AA789" s="77" t="s">
        <v>176</v>
      </c>
    </row>
    <row r="790" spans="27:27">
      <c r="AA790" s="77" t="s">
        <v>176</v>
      </c>
    </row>
    <row r="791" spans="27:27">
      <c r="AA791" s="77" t="s">
        <v>176</v>
      </c>
    </row>
    <row r="792" spans="27:27">
      <c r="AA792" s="77" t="s">
        <v>176</v>
      </c>
    </row>
    <row r="793" spans="27:27">
      <c r="AA793" s="77" t="s">
        <v>176</v>
      </c>
    </row>
    <row r="794" spans="27:27">
      <c r="AA794" s="77" t="s">
        <v>176</v>
      </c>
    </row>
    <row r="795" spans="27:27">
      <c r="AA795" s="77" t="s">
        <v>176</v>
      </c>
    </row>
    <row r="796" spans="27:27">
      <c r="AA796" s="77" t="s">
        <v>176</v>
      </c>
    </row>
    <row r="797" spans="27:27">
      <c r="AA797" s="77" t="s">
        <v>176</v>
      </c>
    </row>
    <row r="798" spans="27:27">
      <c r="AA798" s="77" t="s">
        <v>176</v>
      </c>
    </row>
    <row r="799" spans="27:27">
      <c r="AA799" s="77" t="s">
        <v>176</v>
      </c>
    </row>
    <row r="800" spans="27:27">
      <c r="AA800" s="77" t="s">
        <v>176</v>
      </c>
    </row>
    <row r="801" spans="27:27">
      <c r="AA801" s="77" t="s">
        <v>176</v>
      </c>
    </row>
    <row r="802" spans="27:27">
      <c r="AA802" s="77" t="s">
        <v>176</v>
      </c>
    </row>
    <row r="803" spans="27:27">
      <c r="AA803" s="77" t="s">
        <v>176</v>
      </c>
    </row>
    <row r="804" spans="27:27">
      <c r="AA804" s="77" t="s">
        <v>176</v>
      </c>
    </row>
    <row r="805" spans="27:27">
      <c r="AA805" s="77" t="s">
        <v>176</v>
      </c>
    </row>
    <row r="806" spans="27:27">
      <c r="AA806" s="77" t="s">
        <v>176</v>
      </c>
    </row>
    <row r="807" spans="27:27">
      <c r="AA807" s="77" t="s">
        <v>176</v>
      </c>
    </row>
    <row r="808" spans="27:27">
      <c r="AA808" s="77" t="s">
        <v>176</v>
      </c>
    </row>
    <row r="809" spans="27:27">
      <c r="AA809" s="77" t="s">
        <v>176</v>
      </c>
    </row>
    <row r="810" spans="27:27">
      <c r="AA810" s="77" t="s">
        <v>176</v>
      </c>
    </row>
    <row r="811" spans="27:27">
      <c r="AA811" s="77" t="s">
        <v>176</v>
      </c>
    </row>
    <row r="812" spans="27:27">
      <c r="AA812" s="77" t="s">
        <v>176</v>
      </c>
    </row>
    <row r="813" spans="27:27">
      <c r="AA813" s="77" t="s">
        <v>176</v>
      </c>
    </row>
    <row r="814" spans="27:27">
      <c r="AA814" s="77" t="s">
        <v>176</v>
      </c>
    </row>
    <row r="815" spans="27:27">
      <c r="AA815" s="77" t="s">
        <v>176</v>
      </c>
    </row>
    <row r="816" spans="27:27">
      <c r="AA816" s="77" t="s">
        <v>176</v>
      </c>
    </row>
    <row r="817" spans="27:27">
      <c r="AA817" s="77" t="s">
        <v>176</v>
      </c>
    </row>
    <row r="818" spans="27:27">
      <c r="AA818" s="77" t="s">
        <v>176</v>
      </c>
    </row>
    <row r="819" spans="27:27">
      <c r="AA819" s="77" t="s">
        <v>176</v>
      </c>
    </row>
    <row r="820" spans="27:27">
      <c r="AA820" s="77" t="s">
        <v>176</v>
      </c>
    </row>
    <row r="821" spans="27:27">
      <c r="AA821" s="77" t="s">
        <v>176</v>
      </c>
    </row>
    <row r="822" spans="27:27">
      <c r="AA822" s="77" t="s">
        <v>176</v>
      </c>
    </row>
    <row r="823" spans="27:27">
      <c r="AA823" s="77" t="s">
        <v>176</v>
      </c>
    </row>
    <row r="824" spans="27:27">
      <c r="AA824" s="77" t="s">
        <v>176</v>
      </c>
    </row>
    <row r="825" spans="27:27">
      <c r="AA825" s="77" t="s">
        <v>176</v>
      </c>
    </row>
    <row r="826" spans="27:27">
      <c r="AA826" s="77" t="s">
        <v>176</v>
      </c>
    </row>
    <row r="827" spans="27:27">
      <c r="AA827" s="77" t="s">
        <v>176</v>
      </c>
    </row>
    <row r="828" spans="27:27">
      <c r="AA828" s="77" t="s">
        <v>176</v>
      </c>
    </row>
    <row r="829" spans="27:27">
      <c r="AA829" s="77" t="s">
        <v>176</v>
      </c>
    </row>
    <row r="830" spans="27:27">
      <c r="AA830" s="77" t="s">
        <v>176</v>
      </c>
    </row>
    <row r="831" spans="27:27">
      <c r="AA831" s="77" t="s">
        <v>176</v>
      </c>
    </row>
    <row r="832" spans="27:27">
      <c r="AA832" s="77" t="s">
        <v>176</v>
      </c>
    </row>
    <row r="833" spans="27:27">
      <c r="AA833" s="77" t="s">
        <v>176</v>
      </c>
    </row>
    <row r="834" spans="27:27">
      <c r="AA834" s="77" t="s">
        <v>176</v>
      </c>
    </row>
    <row r="835" spans="27:27">
      <c r="AA835" s="77" t="s">
        <v>176</v>
      </c>
    </row>
    <row r="836" spans="27:27">
      <c r="AA836" s="77" t="s">
        <v>176</v>
      </c>
    </row>
    <row r="837" spans="27:27">
      <c r="AA837" s="77" t="s">
        <v>176</v>
      </c>
    </row>
    <row r="838" spans="27:27">
      <c r="AA838" s="77" t="s">
        <v>176</v>
      </c>
    </row>
    <row r="839" spans="27:27">
      <c r="AA839" s="77" t="s">
        <v>176</v>
      </c>
    </row>
    <row r="840" spans="27:27">
      <c r="AA840" s="77" t="s">
        <v>176</v>
      </c>
    </row>
    <row r="841" spans="27:27">
      <c r="AA841" s="77" t="s">
        <v>176</v>
      </c>
    </row>
    <row r="842" spans="27:27">
      <c r="AA842" s="77" t="s">
        <v>176</v>
      </c>
    </row>
    <row r="843" spans="27:27">
      <c r="AA843" s="77" t="s">
        <v>176</v>
      </c>
    </row>
    <row r="844" spans="27:27">
      <c r="AA844" s="77" t="s">
        <v>176</v>
      </c>
    </row>
    <row r="845" spans="27:27">
      <c r="AA845" s="77" t="s">
        <v>176</v>
      </c>
    </row>
    <row r="846" spans="27:27">
      <c r="AA846" s="77" t="s">
        <v>176</v>
      </c>
    </row>
    <row r="847" spans="27:27">
      <c r="AA847" s="77" t="s">
        <v>176</v>
      </c>
    </row>
    <row r="848" spans="27:27">
      <c r="AA848" s="77" t="s">
        <v>176</v>
      </c>
    </row>
    <row r="849" spans="27:31">
      <c r="AA849" s="77" t="s">
        <v>176</v>
      </c>
    </row>
    <row r="850" spans="27:31">
      <c r="AA850" s="77" t="s">
        <v>176</v>
      </c>
    </row>
    <row r="853" spans="27:31">
      <c r="AE853" s="77" t="s">
        <v>166</v>
      </c>
    </row>
    <row r="854" spans="27:31">
      <c r="AE854" s="77" t="s">
        <v>176</v>
      </c>
    </row>
    <row r="855" spans="27:31">
      <c r="AE855" s="77" t="s">
        <v>176</v>
      </c>
    </row>
    <row r="856" spans="27:31">
      <c r="AE856" s="77" t="s">
        <v>176</v>
      </c>
    </row>
    <row r="857" spans="27:31">
      <c r="AE857" s="77" t="s">
        <v>176</v>
      </c>
    </row>
    <row r="858" spans="27:31">
      <c r="AE858" s="77" t="s">
        <v>176</v>
      </c>
    </row>
    <row r="859" spans="27:31">
      <c r="AE859" s="77" t="s">
        <v>176</v>
      </c>
    </row>
    <row r="860" spans="27:31">
      <c r="AE860" s="77" t="s">
        <v>176</v>
      </c>
    </row>
    <row r="861" spans="27:31">
      <c r="AE861" s="77" t="s">
        <v>176</v>
      </c>
    </row>
    <row r="862" spans="27:31">
      <c r="AE862" s="77" t="s">
        <v>176</v>
      </c>
    </row>
    <row r="863" spans="27:31">
      <c r="AE863" s="77" t="s">
        <v>176</v>
      </c>
    </row>
    <row r="864" spans="27:31">
      <c r="AE864" s="77" t="s">
        <v>176</v>
      </c>
    </row>
    <row r="865" spans="31:31">
      <c r="AE865" s="77" t="s">
        <v>176</v>
      </c>
    </row>
    <row r="866" spans="31:31">
      <c r="AE866" s="77" t="s">
        <v>176</v>
      </c>
    </row>
    <row r="867" spans="31:31">
      <c r="AE867" s="77" t="s">
        <v>176</v>
      </c>
    </row>
    <row r="868" spans="31:31">
      <c r="AE868" s="77" t="s">
        <v>176</v>
      </c>
    </row>
    <row r="869" spans="31:31">
      <c r="AE869" s="77" t="s">
        <v>176</v>
      </c>
    </row>
    <row r="870" spans="31:31">
      <c r="AE870" s="77" t="s">
        <v>176</v>
      </c>
    </row>
    <row r="871" spans="31:31">
      <c r="AE871" s="77" t="s">
        <v>176</v>
      </c>
    </row>
    <row r="872" spans="31:31">
      <c r="AE872" s="77" t="s">
        <v>176</v>
      </c>
    </row>
    <row r="873" spans="31:31">
      <c r="AE873" s="77" t="s">
        <v>176</v>
      </c>
    </row>
    <row r="874" spans="31:31">
      <c r="AE874" s="77" t="s">
        <v>176</v>
      </c>
    </row>
    <row r="875" spans="31:31">
      <c r="AE875" s="77" t="s">
        <v>176</v>
      </c>
    </row>
    <row r="876" spans="31:31">
      <c r="AE876" s="77" t="s">
        <v>176</v>
      </c>
    </row>
    <row r="877" spans="31:31">
      <c r="AE877" s="77" t="s">
        <v>176</v>
      </c>
    </row>
    <row r="878" spans="31:31">
      <c r="AE878" s="77" t="s">
        <v>176</v>
      </c>
    </row>
    <row r="879" spans="31:31">
      <c r="AE879" s="77" t="s">
        <v>176</v>
      </c>
    </row>
    <row r="880" spans="31:31">
      <c r="AE880" s="77" t="s">
        <v>176</v>
      </c>
    </row>
    <row r="881" spans="31:31">
      <c r="AE881" s="77" t="s">
        <v>176</v>
      </c>
    </row>
    <row r="882" spans="31:31">
      <c r="AE882" s="77" t="s">
        <v>176</v>
      </c>
    </row>
    <row r="883" spans="31:31">
      <c r="AE883" s="77" t="s">
        <v>176</v>
      </c>
    </row>
    <row r="884" spans="31:31">
      <c r="AE884" s="77" t="s">
        <v>176</v>
      </c>
    </row>
    <row r="885" spans="31:31">
      <c r="AE885" s="77" t="s">
        <v>176</v>
      </c>
    </row>
    <row r="886" spans="31:31">
      <c r="AE886" s="77" t="s">
        <v>176</v>
      </c>
    </row>
    <row r="887" spans="31:31">
      <c r="AE887" s="77" t="s">
        <v>176</v>
      </c>
    </row>
    <row r="888" spans="31:31">
      <c r="AE888" s="77" t="s">
        <v>176</v>
      </c>
    </row>
    <row r="889" spans="31:31">
      <c r="AE889" s="77" t="s">
        <v>176</v>
      </c>
    </row>
    <row r="890" spans="31:31">
      <c r="AE890" s="77" t="s">
        <v>176</v>
      </c>
    </row>
    <row r="891" spans="31:31">
      <c r="AE891" s="77" t="s">
        <v>176</v>
      </c>
    </row>
    <row r="892" spans="31:31">
      <c r="AE892" s="77" t="s">
        <v>176</v>
      </c>
    </row>
    <row r="893" spans="31:31">
      <c r="AE893" s="77" t="s">
        <v>176</v>
      </c>
    </row>
    <row r="894" spans="31:31">
      <c r="AE894" s="77" t="s">
        <v>176</v>
      </c>
    </row>
    <row r="895" spans="31:31">
      <c r="AE895" s="77" t="s">
        <v>176</v>
      </c>
    </row>
    <row r="896" spans="31:31">
      <c r="AE896" s="77" t="s">
        <v>176</v>
      </c>
    </row>
    <row r="897" spans="31:31">
      <c r="AE897" s="77" t="s">
        <v>176</v>
      </c>
    </row>
    <row r="898" spans="31:31">
      <c r="AE898" s="77" t="s">
        <v>176</v>
      </c>
    </row>
    <row r="899" spans="31:31">
      <c r="AE899" s="77" t="s">
        <v>176</v>
      </c>
    </row>
    <row r="900" spans="31:31">
      <c r="AE900" s="77" t="s">
        <v>176</v>
      </c>
    </row>
    <row r="901" spans="31:31">
      <c r="AE901" s="77" t="s">
        <v>176</v>
      </c>
    </row>
    <row r="902" spans="31:31">
      <c r="AE902" s="77" t="s">
        <v>176</v>
      </c>
    </row>
    <row r="903" spans="31:31">
      <c r="AE903" s="77" t="s">
        <v>176</v>
      </c>
    </row>
    <row r="904" spans="31:31">
      <c r="AE904" s="77" t="s">
        <v>176</v>
      </c>
    </row>
    <row r="905" spans="31:31">
      <c r="AE905" s="77" t="s">
        <v>176</v>
      </c>
    </row>
    <row r="906" spans="31:31">
      <c r="AE906" s="77" t="s">
        <v>176</v>
      </c>
    </row>
    <row r="907" spans="31:31">
      <c r="AE907" s="77" t="s">
        <v>176</v>
      </c>
    </row>
    <row r="908" spans="31:31">
      <c r="AE908" s="77" t="s">
        <v>176</v>
      </c>
    </row>
    <row r="909" spans="31:31">
      <c r="AE909" s="77" t="s">
        <v>176</v>
      </c>
    </row>
    <row r="910" spans="31:31">
      <c r="AE910" s="77" t="s">
        <v>176</v>
      </c>
    </row>
    <row r="911" spans="31:31">
      <c r="AE911" s="77" t="s">
        <v>176</v>
      </c>
    </row>
    <row r="912" spans="31:31">
      <c r="AE912" s="77" t="s">
        <v>176</v>
      </c>
    </row>
    <row r="913" spans="31:31">
      <c r="AE913" s="77" t="s">
        <v>176</v>
      </c>
    </row>
    <row r="914" spans="31:31">
      <c r="AE914" s="77" t="s">
        <v>176</v>
      </c>
    </row>
    <row r="915" spans="31:31">
      <c r="AE915" s="77" t="s">
        <v>176</v>
      </c>
    </row>
    <row r="916" spans="31:31">
      <c r="AE916" s="77" t="s">
        <v>176</v>
      </c>
    </row>
    <row r="917" spans="31:31">
      <c r="AE917" s="77" t="s">
        <v>176</v>
      </c>
    </row>
    <row r="918" spans="31:31">
      <c r="AE918" s="77" t="s">
        <v>176</v>
      </c>
    </row>
    <row r="919" spans="31:31">
      <c r="AE919" s="77" t="s">
        <v>176</v>
      </c>
    </row>
    <row r="920" spans="31:31">
      <c r="AE920" s="77" t="s">
        <v>176</v>
      </c>
    </row>
    <row r="921" spans="31:31">
      <c r="AE921" s="77" t="s">
        <v>176</v>
      </c>
    </row>
    <row r="922" spans="31:31">
      <c r="AE922" s="77" t="s">
        <v>176</v>
      </c>
    </row>
    <row r="923" spans="31:31">
      <c r="AE923" s="77" t="s">
        <v>176</v>
      </c>
    </row>
    <row r="924" spans="31:31">
      <c r="AE924" s="77" t="s">
        <v>176</v>
      </c>
    </row>
    <row r="925" spans="31:31">
      <c r="AE925" s="77" t="s">
        <v>176</v>
      </c>
    </row>
    <row r="926" spans="31:31">
      <c r="AE926" s="77" t="s">
        <v>176</v>
      </c>
    </row>
    <row r="927" spans="31:31">
      <c r="AE927" s="77" t="s">
        <v>176</v>
      </c>
    </row>
    <row r="928" spans="31:31">
      <c r="AE928" s="77" t="s">
        <v>176</v>
      </c>
    </row>
    <row r="929" spans="31:31">
      <c r="AE929" s="77" t="s">
        <v>176</v>
      </c>
    </row>
    <row r="930" spans="31:31">
      <c r="AE930" s="77" t="s">
        <v>176</v>
      </c>
    </row>
    <row r="931" spans="31:31">
      <c r="AE931" s="77" t="s">
        <v>176</v>
      </c>
    </row>
    <row r="932" spans="31:31">
      <c r="AE932" s="77" t="s">
        <v>176</v>
      </c>
    </row>
    <row r="933" spans="31:31">
      <c r="AE933" s="77" t="s">
        <v>176</v>
      </c>
    </row>
    <row r="934" spans="31:31">
      <c r="AE934" s="77" t="s">
        <v>176</v>
      </c>
    </row>
    <row r="935" spans="31:31">
      <c r="AE935" s="77" t="s">
        <v>176</v>
      </c>
    </row>
    <row r="936" spans="31:31">
      <c r="AE936" s="77" t="s">
        <v>176</v>
      </c>
    </row>
    <row r="937" spans="31:31">
      <c r="AE937" s="77" t="s">
        <v>176</v>
      </c>
    </row>
    <row r="938" spans="31:31">
      <c r="AE938" s="77" t="s">
        <v>176</v>
      </c>
    </row>
    <row r="939" spans="31:31">
      <c r="AE939" s="77" t="s">
        <v>176</v>
      </c>
    </row>
    <row r="940" spans="31:31">
      <c r="AE940" s="77" t="s">
        <v>176</v>
      </c>
    </row>
    <row r="941" spans="31:31">
      <c r="AE941" s="77" t="s">
        <v>176</v>
      </c>
    </row>
    <row r="942" spans="31:31">
      <c r="AE942" s="77" t="s">
        <v>176</v>
      </c>
    </row>
    <row r="943" spans="31:31">
      <c r="AE943" s="77" t="s">
        <v>176</v>
      </c>
    </row>
    <row r="944" spans="31:31">
      <c r="AE944" s="77" t="s">
        <v>176</v>
      </c>
    </row>
    <row r="945" spans="31:35">
      <c r="AE945" s="77" t="s">
        <v>176</v>
      </c>
    </row>
    <row r="946" spans="31:35">
      <c r="AE946" s="77" t="s">
        <v>176</v>
      </c>
    </row>
    <row r="947" spans="31:35">
      <c r="AE947" s="77" t="s">
        <v>176</v>
      </c>
    </row>
    <row r="948" spans="31:35">
      <c r="AE948" s="77" t="s">
        <v>176</v>
      </c>
    </row>
    <row r="949" spans="31:35">
      <c r="AE949" s="77" t="s">
        <v>176</v>
      </c>
    </row>
    <row r="950" spans="31:35">
      <c r="AE950" s="77" t="s">
        <v>176</v>
      </c>
    </row>
    <row r="953" spans="31:35">
      <c r="AI953" s="77" t="s">
        <v>166</v>
      </c>
    </row>
    <row r="954" spans="31:35">
      <c r="AI954" s="77" t="s">
        <v>176</v>
      </c>
    </row>
    <row r="955" spans="31:35">
      <c r="AI955" s="77" t="s">
        <v>176</v>
      </c>
    </row>
    <row r="956" spans="31:35">
      <c r="AI956" s="77" t="s">
        <v>176</v>
      </c>
    </row>
    <row r="957" spans="31:35">
      <c r="AI957" s="77" t="s">
        <v>176</v>
      </c>
    </row>
    <row r="958" spans="31:35">
      <c r="AI958" s="77" t="s">
        <v>176</v>
      </c>
    </row>
    <row r="959" spans="31:35">
      <c r="AI959" s="77" t="s">
        <v>176</v>
      </c>
    </row>
    <row r="960" spans="31:35">
      <c r="AI960" s="77" t="s">
        <v>176</v>
      </c>
    </row>
    <row r="961" spans="35:35">
      <c r="AI961" s="77" t="s">
        <v>176</v>
      </c>
    </row>
    <row r="962" spans="35:35">
      <c r="AI962" s="77" t="s">
        <v>176</v>
      </c>
    </row>
    <row r="963" spans="35:35">
      <c r="AI963" s="77" t="s">
        <v>176</v>
      </c>
    </row>
    <row r="964" spans="35:35">
      <c r="AI964" s="77" t="s">
        <v>176</v>
      </c>
    </row>
    <row r="965" spans="35:35">
      <c r="AI965" s="77" t="s">
        <v>176</v>
      </c>
    </row>
    <row r="966" spans="35:35">
      <c r="AI966" s="77" t="s">
        <v>176</v>
      </c>
    </row>
    <row r="967" spans="35:35">
      <c r="AI967" s="77" t="s">
        <v>176</v>
      </c>
    </row>
    <row r="968" spans="35:35">
      <c r="AI968" s="77" t="s">
        <v>176</v>
      </c>
    </row>
    <row r="969" spans="35:35">
      <c r="AI969" s="77" t="s">
        <v>176</v>
      </c>
    </row>
    <row r="970" spans="35:35">
      <c r="AI970" s="77" t="s">
        <v>176</v>
      </c>
    </row>
    <row r="971" spans="35:35">
      <c r="AI971" s="77" t="s">
        <v>176</v>
      </c>
    </row>
    <row r="972" spans="35:35">
      <c r="AI972" s="77" t="s">
        <v>176</v>
      </c>
    </row>
    <row r="973" spans="35:35">
      <c r="AI973" s="77" t="s">
        <v>176</v>
      </c>
    </row>
    <row r="974" spans="35:35">
      <c r="AI974" s="77" t="s">
        <v>176</v>
      </c>
    </row>
    <row r="975" spans="35:35">
      <c r="AI975" s="77" t="s">
        <v>176</v>
      </c>
    </row>
    <row r="976" spans="35:35">
      <c r="AI976" s="77" t="s">
        <v>176</v>
      </c>
    </row>
    <row r="977" spans="35:35">
      <c r="AI977" s="77" t="s">
        <v>176</v>
      </c>
    </row>
    <row r="978" spans="35:35">
      <c r="AI978" s="77" t="s">
        <v>176</v>
      </c>
    </row>
    <row r="979" spans="35:35">
      <c r="AI979" s="77" t="s">
        <v>176</v>
      </c>
    </row>
    <row r="980" spans="35:35">
      <c r="AI980" s="77" t="s">
        <v>176</v>
      </c>
    </row>
    <row r="981" spans="35:35">
      <c r="AI981" s="77" t="s">
        <v>176</v>
      </c>
    </row>
    <row r="982" spans="35:35">
      <c r="AI982" s="77" t="s">
        <v>176</v>
      </c>
    </row>
    <row r="983" spans="35:35">
      <c r="AI983" s="77" t="s">
        <v>176</v>
      </c>
    </row>
    <row r="984" spans="35:35">
      <c r="AI984" s="77" t="s">
        <v>176</v>
      </c>
    </row>
    <row r="985" spans="35:35">
      <c r="AI985" s="77" t="s">
        <v>176</v>
      </c>
    </row>
    <row r="986" spans="35:35">
      <c r="AI986" s="77" t="s">
        <v>176</v>
      </c>
    </row>
    <row r="987" spans="35:35">
      <c r="AI987" s="77" t="s">
        <v>176</v>
      </c>
    </row>
    <row r="988" spans="35:35">
      <c r="AI988" s="77" t="s">
        <v>176</v>
      </c>
    </row>
    <row r="989" spans="35:35">
      <c r="AI989" s="77" t="s">
        <v>176</v>
      </c>
    </row>
    <row r="990" spans="35:35">
      <c r="AI990" s="77" t="s">
        <v>176</v>
      </c>
    </row>
    <row r="991" spans="35:35">
      <c r="AI991" s="77" t="s">
        <v>176</v>
      </c>
    </row>
    <row r="992" spans="35:35">
      <c r="AI992" s="77" t="s">
        <v>176</v>
      </c>
    </row>
    <row r="993" spans="35:35">
      <c r="AI993" s="77" t="s">
        <v>176</v>
      </c>
    </row>
    <row r="994" spans="35:35">
      <c r="AI994" s="77" t="s">
        <v>176</v>
      </c>
    </row>
    <row r="995" spans="35:35">
      <c r="AI995" s="77" t="s">
        <v>176</v>
      </c>
    </row>
    <row r="996" spans="35:35">
      <c r="AI996" s="77" t="s">
        <v>176</v>
      </c>
    </row>
    <row r="997" spans="35:35">
      <c r="AI997" s="77" t="s">
        <v>176</v>
      </c>
    </row>
    <row r="998" spans="35:35">
      <c r="AI998" s="77" t="s">
        <v>176</v>
      </c>
    </row>
    <row r="999" spans="35:35">
      <c r="AI999" s="77" t="s">
        <v>176</v>
      </c>
    </row>
    <row r="1000" spans="35:35">
      <c r="AI1000" s="77" t="s">
        <v>176</v>
      </c>
    </row>
    <row r="1001" spans="35:35">
      <c r="AI1001" s="77" t="s">
        <v>176</v>
      </c>
    </row>
    <row r="1002" spans="35:35">
      <c r="AI1002" s="77" t="s">
        <v>176</v>
      </c>
    </row>
    <row r="1003" spans="35:35">
      <c r="AI1003" s="77" t="s">
        <v>176</v>
      </c>
    </row>
    <row r="1004" spans="35:35">
      <c r="AI1004" s="77" t="s">
        <v>176</v>
      </c>
    </row>
    <row r="1005" spans="35:35">
      <c r="AI1005" s="77" t="s">
        <v>176</v>
      </c>
    </row>
    <row r="1006" spans="35:35">
      <c r="AI1006" s="77" t="s">
        <v>176</v>
      </c>
    </row>
    <row r="1007" spans="35:35">
      <c r="AI1007" s="77" t="s">
        <v>176</v>
      </c>
    </row>
    <row r="1008" spans="35:35">
      <c r="AI1008" s="77" t="s">
        <v>176</v>
      </c>
    </row>
    <row r="1009" spans="35:35">
      <c r="AI1009" s="77" t="s">
        <v>176</v>
      </c>
    </row>
    <row r="1010" spans="35:35">
      <c r="AI1010" s="77" t="s">
        <v>176</v>
      </c>
    </row>
    <row r="1011" spans="35:35">
      <c r="AI1011" s="77" t="s">
        <v>176</v>
      </c>
    </row>
    <row r="1012" spans="35:35">
      <c r="AI1012" s="77" t="s">
        <v>176</v>
      </c>
    </row>
    <row r="1013" spans="35:35">
      <c r="AI1013" s="77" t="s">
        <v>176</v>
      </c>
    </row>
    <row r="1014" spans="35:35">
      <c r="AI1014" s="77" t="s">
        <v>176</v>
      </c>
    </row>
    <row r="1015" spans="35:35">
      <c r="AI1015" s="77" t="s">
        <v>176</v>
      </c>
    </row>
    <row r="1016" spans="35:35">
      <c r="AI1016" s="77" t="s">
        <v>176</v>
      </c>
    </row>
    <row r="1017" spans="35:35">
      <c r="AI1017" s="77" t="s">
        <v>176</v>
      </c>
    </row>
    <row r="1018" spans="35:35">
      <c r="AI1018" s="77" t="s">
        <v>176</v>
      </c>
    </row>
    <row r="1019" spans="35:35">
      <c r="AI1019" s="77" t="s">
        <v>176</v>
      </c>
    </row>
    <row r="1020" spans="35:35">
      <c r="AI1020" s="77" t="s">
        <v>176</v>
      </c>
    </row>
    <row r="1021" spans="35:35">
      <c r="AI1021" s="77" t="s">
        <v>176</v>
      </c>
    </row>
    <row r="1022" spans="35:35">
      <c r="AI1022" s="77" t="s">
        <v>176</v>
      </c>
    </row>
    <row r="1023" spans="35:35">
      <c r="AI1023" s="77" t="s">
        <v>176</v>
      </c>
    </row>
    <row r="1024" spans="35:35">
      <c r="AI1024" s="77" t="s">
        <v>176</v>
      </c>
    </row>
    <row r="1025" spans="35:35">
      <c r="AI1025" s="77" t="s">
        <v>176</v>
      </c>
    </row>
    <row r="1026" spans="35:35">
      <c r="AI1026" s="77" t="s">
        <v>176</v>
      </c>
    </row>
    <row r="1027" spans="35:35">
      <c r="AI1027" s="77" t="s">
        <v>176</v>
      </c>
    </row>
    <row r="1028" spans="35:35">
      <c r="AI1028" s="77" t="s">
        <v>176</v>
      </c>
    </row>
    <row r="1029" spans="35:35">
      <c r="AI1029" s="77" t="s">
        <v>176</v>
      </c>
    </row>
    <row r="1030" spans="35:35">
      <c r="AI1030" s="77" t="s">
        <v>176</v>
      </c>
    </row>
    <row r="1031" spans="35:35">
      <c r="AI1031" s="77" t="s">
        <v>176</v>
      </c>
    </row>
    <row r="1032" spans="35:35">
      <c r="AI1032" s="77" t="s">
        <v>176</v>
      </c>
    </row>
    <row r="1033" spans="35:35">
      <c r="AI1033" s="77" t="s">
        <v>176</v>
      </c>
    </row>
    <row r="1034" spans="35:35">
      <c r="AI1034" s="77" t="s">
        <v>176</v>
      </c>
    </row>
    <row r="1035" spans="35:35">
      <c r="AI1035" s="77" t="s">
        <v>176</v>
      </c>
    </row>
    <row r="1036" spans="35:35">
      <c r="AI1036" s="77" t="s">
        <v>176</v>
      </c>
    </row>
    <row r="1037" spans="35:35">
      <c r="AI1037" s="77" t="s">
        <v>176</v>
      </c>
    </row>
    <row r="1038" spans="35:35">
      <c r="AI1038" s="77" t="s">
        <v>176</v>
      </c>
    </row>
    <row r="1039" spans="35:35">
      <c r="AI1039" s="77" t="s">
        <v>176</v>
      </c>
    </row>
    <row r="1040" spans="35:35">
      <c r="AI1040" s="77" t="s">
        <v>176</v>
      </c>
    </row>
    <row r="1041" spans="35:39">
      <c r="AI1041" s="77" t="s">
        <v>176</v>
      </c>
    </row>
    <row r="1042" spans="35:39">
      <c r="AI1042" s="77" t="s">
        <v>176</v>
      </c>
    </row>
    <row r="1043" spans="35:39">
      <c r="AI1043" s="77" t="s">
        <v>176</v>
      </c>
    </row>
    <row r="1044" spans="35:39">
      <c r="AI1044" s="77" t="s">
        <v>176</v>
      </c>
    </row>
    <row r="1045" spans="35:39">
      <c r="AI1045" s="77" t="s">
        <v>176</v>
      </c>
    </row>
    <row r="1046" spans="35:39">
      <c r="AI1046" s="77" t="s">
        <v>176</v>
      </c>
    </row>
    <row r="1047" spans="35:39">
      <c r="AI1047" s="77" t="s">
        <v>176</v>
      </c>
    </row>
    <row r="1048" spans="35:39">
      <c r="AI1048" s="77" t="s">
        <v>176</v>
      </c>
    </row>
    <row r="1049" spans="35:39">
      <c r="AI1049" s="77" t="s">
        <v>176</v>
      </c>
    </row>
    <row r="1050" spans="35:39">
      <c r="AI1050" s="77" t="s">
        <v>176</v>
      </c>
    </row>
    <row r="1053" spans="35:39">
      <c r="AM1053" s="77" t="s">
        <v>166</v>
      </c>
    </row>
    <row r="1054" spans="35:39">
      <c r="AM1054" s="77" t="s">
        <v>176</v>
      </c>
    </row>
    <row r="1055" spans="35:39">
      <c r="AM1055" s="77" t="s">
        <v>176</v>
      </c>
    </row>
    <row r="1056" spans="35:39">
      <c r="AM1056" s="77" t="s">
        <v>176</v>
      </c>
    </row>
    <row r="1057" spans="39:39">
      <c r="AM1057" s="77" t="s">
        <v>176</v>
      </c>
    </row>
    <row r="1058" spans="39:39">
      <c r="AM1058" s="77" t="s">
        <v>176</v>
      </c>
    </row>
    <row r="1059" spans="39:39">
      <c r="AM1059" s="77" t="s">
        <v>176</v>
      </c>
    </row>
    <row r="1060" spans="39:39">
      <c r="AM1060" s="77" t="s">
        <v>176</v>
      </c>
    </row>
    <row r="1061" spans="39:39">
      <c r="AM1061" s="77" t="s">
        <v>176</v>
      </c>
    </row>
    <row r="1062" spans="39:39">
      <c r="AM1062" s="77" t="s">
        <v>176</v>
      </c>
    </row>
    <row r="1063" spans="39:39">
      <c r="AM1063" s="77" t="s">
        <v>176</v>
      </c>
    </row>
    <row r="1064" spans="39:39">
      <c r="AM1064" s="77" t="s">
        <v>176</v>
      </c>
    </row>
    <row r="1065" spans="39:39">
      <c r="AM1065" s="77" t="s">
        <v>176</v>
      </c>
    </row>
    <row r="1066" spans="39:39">
      <c r="AM1066" s="77" t="s">
        <v>176</v>
      </c>
    </row>
    <row r="1067" spans="39:39">
      <c r="AM1067" s="77" t="s">
        <v>176</v>
      </c>
    </row>
    <row r="1068" spans="39:39">
      <c r="AM1068" s="77" t="s">
        <v>176</v>
      </c>
    </row>
    <row r="1069" spans="39:39">
      <c r="AM1069" s="77" t="s">
        <v>176</v>
      </c>
    </row>
    <row r="1070" spans="39:39">
      <c r="AM1070" s="77" t="s">
        <v>176</v>
      </c>
    </row>
    <row r="1071" spans="39:39">
      <c r="AM1071" s="77" t="s">
        <v>176</v>
      </c>
    </row>
    <row r="1072" spans="39:39">
      <c r="AM1072" s="77" t="s">
        <v>176</v>
      </c>
    </row>
    <row r="1073" spans="39:39">
      <c r="AM1073" s="77" t="s">
        <v>176</v>
      </c>
    </row>
    <row r="1074" spans="39:39">
      <c r="AM1074" s="77" t="s">
        <v>176</v>
      </c>
    </row>
    <row r="1075" spans="39:39">
      <c r="AM1075" s="77" t="s">
        <v>176</v>
      </c>
    </row>
    <row r="1076" spans="39:39">
      <c r="AM1076" s="77" t="s">
        <v>176</v>
      </c>
    </row>
    <row r="1077" spans="39:39">
      <c r="AM1077" s="77" t="s">
        <v>176</v>
      </c>
    </row>
    <row r="1078" spans="39:39">
      <c r="AM1078" s="77" t="s">
        <v>176</v>
      </c>
    </row>
    <row r="1079" spans="39:39">
      <c r="AM1079" s="77" t="s">
        <v>176</v>
      </c>
    </row>
    <row r="1080" spans="39:39">
      <c r="AM1080" s="77" t="s">
        <v>176</v>
      </c>
    </row>
    <row r="1081" spans="39:39">
      <c r="AM1081" s="77" t="s">
        <v>176</v>
      </c>
    </row>
    <row r="1082" spans="39:39">
      <c r="AM1082" s="77" t="s">
        <v>176</v>
      </c>
    </row>
    <row r="1083" spans="39:39">
      <c r="AM1083" s="77" t="s">
        <v>176</v>
      </c>
    </row>
    <row r="1084" spans="39:39">
      <c r="AM1084" s="77" t="s">
        <v>176</v>
      </c>
    </row>
    <row r="1085" spans="39:39">
      <c r="AM1085" s="77" t="s">
        <v>176</v>
      </c>
    </row>
    <row r="1086" spans="39:39">
      <c r="AM1086" s="77" t="s">
        <v>176</v>
      </c>
    </row>
    <row r="1087" spans="39:39">
      <c r="AM1087" s="77" t="s">
        <v>176</v>
      </c>
    </row>
    <row r="1088" spans="39:39">
      <c r="AM1088" s="77" t="s">
        <v>176</v>
      </c>
    </row>
    <row r="1089" spans="39:39">
      <c r="AM1089" s="77" t="s">
        <v>176</v>
      </c>
    </row>
    <row r="1090" spans="39:39">
      <c r="AM1090" s="77" t="s">
        <v>176</v>
      </c>
    </row>
    <row r="1091" spans="39:39">
      <c r="AM1091" s="77" t="s">
        <v>176</v>
      </c>
    </row>
    <row r="1092" spans="39:39">
      <c r="AM1092" s="77" t="s">
        <v>176</v>
      </c>
    </row>
    <row r="1093" spans="39:39">
      <c r="AM1093" s="77" t="s">
        <v>176</v>
      </c>
    </row>
    <row r="1094" spans="39:39">
      <c r="AM1094" s="77" t="s">
        <v>176</v>
      </c>
    </row>
    <row r="1095" spans="39:39">
      <c r="AM1095" s="77" t="s">
        <v>176</v>
      </c>
    </row>
    <row r="1096" spans="39:39">
      <c r="AM1096" s="77" t="s">
        <v>176</v>
      </c>
    </row>
    <row r="1097" spans="39:39">
      <c r="AM1097" s="77" t="s">
        <v>176</v>
      </c>
    </row>
    <row r="1098" spans="39:39">
      <c r="AM1098" s="77" t="s">
        <v>176</v>
      </c>
    </row>
    <row r="1099" spans="39:39">
      <c r="AM1099" s="77" t="s">
        <v>176</v>
      </c>
    </row>
    <row r="1100" spans="39:39">
      <c r="AM1100" s="77" t="s">
        <v>176</v>
      </c>
    </row>
    <row r="1101" spans="39:39">
      <c r="AM1101" s="77" t="s">
        <v>176</v>
      </c>
    </row>
    <row r="1102" spans="39:39">
      <c r="AM1102" s="77" t="s">
        <v>176</v>
      </c>
    </row>
    <row r="1103" spans="39:39">
      <c r="AM1103" s="77" t="s">
        <v>176</v>
      </c>
    </row>
    <row r="1104" spans="39:39">
      <c r="AM1104" s="77" t="s">
        <v>176</v>
      </c>
    </row>
    <row r="1105" spans="39:39">
      <c r="AM1105" s="77" t="s">
        <v>176</v>
      </c>
    </row>
    <row r="1106" spans="39:39">
      <c r="AM1106" s="77" t="s">
        <v>176</v>
      </c>
    </row>
    <row r="1107" spans="39:39">
      <c r="AM1107" s="77" t="s">
        <v>176</v>
      </c>
    </row>
    <row r="1108" spans="39:39">
      <c r="AM1108" s="77" t="s">
        <v>176</v>
      </c>
    </row>
    <row r="1109" spans="39:39">
      <c r="AM1109" s="77" t="s">
        <v>176</v>
      </c>
    </row>
    <row r="1110" spans="39:39">
      <c r="AM1110" s="77" t="s">
        <v>176</v>
      </c>
    </row>
    <row r="1111" spans="39:39">
      <c r="AM1111" s="77" t="s">
        <v>176</v>
      </c>
    </row>
    <row r="1112" spans="39:39">
      <c r="AM1112" s="77" t="s">
        <v>176</v>
      </c>
    </row>
    <row r="1113" spans="39:39">
      <c r="AM1113" s="77" t="s">
        <v>176</v>
      </c>
    </row>
    <row r="1114" spans="39:39">
      <c r="AM1114" s="77" t="s">
        <v>176</v>
      </c>
    </row>
    <row r="1115" spans="39:39">
      <c r="AM1115" s="77" t="s">
        <v>176</v>
      </c>
    </row>
    <row r="1116" spans="39:39">
      <c r="AM1116" s="77" t="s">
        <v>176</v>
      </c>
    </row>
    <row r="1117" spans="39:39">
      <c r="AM1117" s="77" t="s">
        <v>176</v>
      </c>
    </row>
    <row r="1118" spans="39:39">
      <c r="AM1118" s="77" t="s">
        <v>176</v>
      </c>
    </row>
    <row r="1119" spans="39:39">
      <c r="AM1119" s="77" t="s">
        <v>176</v>
      </c>
    </row>
    <row r="1120" spans="39:39">
      <c r="AM1120" s="77" t="s">
        <v>176</v>
      </c>
    </row>
    <row r="1121" spans="39:39">
      <c r="AM1121" s="77" t="s">
        <v>176</v>
      </c>
    </row>
    <row r="1122" spans="39:39">
      <c r="AM1122" s="77" t="s">
        <v>176</v>
      </c>
    </row>
    <row r="1123" spans="39:39">
      <c r="AM1123" s="77" t="s">
        <v>176</v>
      </c>
    </row>
    <row r="1124" spans="39:39">
      <c r="AM1124" s="77" t="s">
        <v>176</v>
      </c>
    </row>
    <row r="1125" spans="39:39">
      <c r="AM1125" s="77" t="s">
        <v>176</v>
      </c>
    </row>
    <row r="1126" spans="39:39">
      <c r="AM1126" s="77" t="s">
        <v>176</v>
      </c>
    </row>
    <row r="1127" spans="39:39">
      <c r="AM1127" s="77" t="s">
        <v>176</v>
      </c>
    </row>
    <row r="1128" spans="39:39">
      <c r="AM1128" s="77" t="s">
        <v>176</v>
      </c>
    </row>
    <row r="1129" spans="39:39">
      <c r="AM1129" s="77" t="s">
        <v>176</v>
      </c>
    </row>
    <row r="1130" spans="39:39">
      <c r="AM1130" s="77" t="s">
        <v>176</v>
      </c>
    </row>
    <row r="1131" spans="39:39">
      <c r="AM1131" s="77" t="s">
        <v>176</v>
      </c>
    </row>
    <row r="1132" spans="39:39">
      <c r="AM1132" s="77" t="s">
        <v>176</v>
      </c>
    </row>
    <row r="1133" spans="39:39">
      <c r="AM1133" s="77" t="s">
        <v>176</v>
      </c>
    </row>
    <row r="1134" spans="39:39">
      <c r="AM1134" s="77" t="s">
        <v>176</v>
      </c>
    </row>
    <row r="1135" spans="39:39">
      <c r="AM1135" s="77" t="s">
        <v>176</v>
      </c>
    </row>
    <row r="1136" spans="39:39">
      <c r="AM1136" s="77" t="s">
        <v>176</v>
      </c>
    </row>
    <row r="1137" spans="39:39">
      <c r="AM1137" s="77" t="s">
        <v>176</v>
      </c>
    </row>
    <row r="1138" spans="39:39">
      <c r="AM1138" s="77" t="s">
        <v>176</v>
      </c>
    </row>
    <row r="1139" spans="39:39">
      <c r="AM1139" s="77" t="s">
        <v>176</v>
      </c>
    </row>
    <row r="1140" spans="39:39">
      <c r="AM1140" s="77" t="s">
        <v>176</v>
      </c>
    </row>
    <row r="1141" spans="39:39">
      <c r="AM1141" s="77" t="s">
        <v>176</v>
      </c>
    </row>
    <row r="1142" spans="39:39">
      <c r="AM1142" s="77" t="s">
        <v>176</v>
      </c>
    </row>
    <row r="1143" spans="39:39">
      <c r="AM1143" s="77" t="s">
        <v>176</v>
      </c>
    </row>
    <row r="1144" spans="39:39">
      <c r="AM1144" s="77" t="s">
        <v>176</v>
      </c>
    </row>
    <row r="1145" spans="39:39">
      <c r="AM1145" s="77" t="s">
        <v>176</v>
      </c>
    </row>
    <row r="1146" spans="39:39">
      <c r="AM1146" s="77" t="s">
        <v>176</v>
      </c>
    </row>
    <row r="1147" spans="39:39">
      <c r="AM1147" s="77" t="s">
        <v>176</v>
      </c>
    </row>
    <row r="1148" spans="39:39">
      <c r="AM1148" s="77" t="s">
        <v>176</v>
      </c>
    </row>
    <row r="1149" spans="39:39">
      <c r="AM1149" s="77" t="s">
        <v>176</v>
      </c>
    </row>
    <row r="1150" spans="39:39">
      <c r="AM1150" s="77" t="s">
        <v>176</v>
      </c>
    </row>
    <row r="1153" spans="43:43">
      <c r="AQ1153" s="77" t="s">
        <v>166</v>
      </c>
    </row>
    <row r="1154" spans="43:43">
      <c r="AQ1154" s="77" t="s">
        <v>176</v>
      </c>
    </row>
    <row r="1155" spans="43:43">
      <c r="AQ1155" s="77" t="s">
        <v>176</v>
      </c>
    </row>
    <row r="1156" spans="43:43">
      <c r="AQ1156" s="77" t="s">
        <v>176</v>
      </c>
    </row>
    <row r="1157" spans="43:43">
      <c r="AQ1157" s="77" t="s">
        <v>176</v>
      </c>
    </row>
    <row r="1158" spans="43:43">
      <c r="AQ1158" s="77" t="s">
        <v>176</v>
      </c>
    </row>
    <row r="1159" spans="43:43">
      <c r="AQ1159" s="77" t="s">
        <v>176</v>
      </c>
    </row>
    <row r="1160" spans="43:43">
      <c r="AQ1160" s="77" t="s">
        <v>176</v>
      </c>
    </row>
    <row r="1161" spans="43:43">
      <c r="AQ1161" s="77" t="s">
        <v>176</v>
      </c>
    </row>
    <row r="1162" spans="43:43">
      <c r="AQ1162" s="77" t="s">
        <v>176</v>
      </c>
    </row>
    <row r="1163" spans="43:43">
      <c r="AQ1163" s="77" t="s">
        <v>176</v>
      </c>
    </row>
    <row r="1164" spans="43:43">
      <c r="AQ1164" s="77" t="s">
        <v>176</v>
      </c>
    </row>
    <row r="1165" spans="43:43">
      <c r="AQ1165" s="77" t="s">
        <v>176</v>
      </c>
    </row>
    <row r="1166" spans="43:43">
      <c r="AQ1166" s="77" t="s">
        <v>176</v>
      </c>
    </row>
    <row r="1167" spans="43:43">
      <c r="AQ1167" s="77" t="s">
        <v>176</v>
      </c>
    </row>
    <row r="1168" spans="43:43">
      <c r="AQ1168" s="77" t="s">
        <v>176</v>
      </c>
    </row>
    <row r="1169" spans="43:43">
      <c r="AQ1169" s="77" t="s">
        <v>176</v>
      </c>
    </row>
    <row r="1170" spans="43:43">
      <c r="AQ1170" s="77" t="s">
        <v>176</v>
      </c>
    </row>
    <row r="1171" spans="43:43">
      <c r="AQ1171" s="77" t="s">
        <v>176</v>
      </c>
    </row>
    <row r="1172" spans="43:43">
      <c r="AQ1172" s="77" t="s">
        <v>176</v>
      </c>
    </row>
    <row r="1173" spans="43:43">
      <c r="AQ1173" s="77" t="s">
        <v>176</v>
      </c>
    </row>
    <row r="1174" spans="43:43">
      <c r="AQ1174" s="77" t="s">
        <v>176</v>
      </c>
    </row>
    <row r="1175" spans="43:43">
      <c r="AQ1175" s="77" t="s">
        <v>176</v>
      </c>
    </row>
    <row r="1176" spans="43:43">
      <c r="AQ1176" s="77" t="s">
        <v>176</v>
      </c>
    </row>
    <row r="1177" spans="43:43">
      <c r="AQ1177" s="77" t="s">
        <v>176</v>
      </c>
    </row>
    <row r="1178" spans="43:43">
      <c r="AQ1178" s="77" t="s">
        <v>176</v>
      </c>
    </row>
    <row r="1179" spans="43:43">
      <c r="AQ1179" s="77" t="s">
        <v>176</v>
      </c>
    </row>
    <row r="1180" spans="43:43">
      <c r="AQ1180" s="77" t="s">
        <v>176</v>
      </c>
    </row>
    <row r="1181" spans="43:43">
      <c r="AQ1181" s="77" t="s">
        <v>176</v>
      </c>
    </row>
    <row r="1182" spans="43:43">
      <c r="AQ1182" s="77" t="s">
        <v>176</v>
      </c>
    </row>
    <row r="1183" spans="43:43">
      <c r="AQ1183" s="77" t="s">
        <v>176</v>
      </c>
    </row>
    <row r="1184" spans="43:43">
      <c r="AQ1184" s="77" t="s">
        <v>176</v>
      </c>
    </row>
    <row r="1185" spans="43:43">
      <c r="AQ1185" s="77" t="s">
        <v>176</v>
      </c>
    </row>
    <row r="1186" spans="43:43">
      <c r="AQ1186" s="77" t="s">
        <v>176</v>
      </c>
    </row>
    <row r="1187" spans="43:43">
      <c r="AQ1187" s="77" t="s">
        <v>176</v>
      </c>
    </row>
    <row r="1188" spans="43:43">
      <c r="AQ1188" s="77" t="s">
        <v>176</v>
      </c>
    </row>
    <row r="1189" spans="43:43">
      <c r="AQ1189" s="77" t="s">
        <v>176</v>
      </c>
    </row>
    <row r="1190" spans="43:43">
      <c r="AQ1190" s="77" t="s">
        <v>176</v>
      </c>
    </row>
    <row r="1191" spans="43:43">
      <c r="AQ1191" s="77" t="s">
        <v>176</v>
      </c>
    </row>
    <row r="1192" spans="43:43">
      <c r="AQ1192" s="77" t="s">
        <v>176</v>
      </c>
    </row>
    <row r="1193" spans="43:43">
      <c r="AQ1193" s="77" t="s">
        <v>176</v>
      </c>
    </row>
    <row r="1194" spans="43:43">
      <c r="AQ1194" s="77" t="s">
        <v>176</v>
      </c>
    </row>
    <row r="1195" spans="43:43">
      <c r="AQ1195" s="77" t="s">
        <v>176</v>
      </c>
    </row>
    <row r="1196" spans="43:43">
      <c r="AQ1196" s="77" t="s">
        <v>176</v>
      </c>
    </row>
    <row r="1197" spans="43:43">
      <c r="AQ1197" s="77" t="s">
        <v>176</v>
      </c>
    </row>
    <row r="1198" spans="43:43">
      <c r="AQ1198" s="77" t="s">
        <v>176</v>
      </c>
    </row>
    <row r="1199" spans="43:43">
      <c r="AQ1199" s="77" t="s">
        <v>176</v>
      </c>
    </row>
    <row r="1200" spans="43:43">
      <c r="AQ1200" s="77" t="s">
        <v>176</v>
      </c>
    </row>
    <row r="1201" spans="43:43">
      <c r="AQ1201" s="77" t="s">
        <v>176</v>
      </c>
    </row>
    <row r="1202" spans="43:43">
      <c r="AQ1202" s="77" t="s">
        <v>176</v>
      </c>
    </row>
    <row r="1203" spans="43:43">
      <c r="AQ1203" s="77" t="s">
        <v>176</v>
      </c>
    </row>
    <row r="1204" spans="43:43">
      <c r="AQ1204" s="77" t="s">
        <v>176</v>
      </c>
    </row>
    <row r="1205" spans="43:43">
      <c r="AQ1205" s="77" t="s">
        <v>176</v>
      </c>
    </row>
    <row r="1206" spans="43:43">
      <c r="AQ1206" s="77" t="s">
        <v>176</v>
      </c>
    </row>
    <row r="1207" spans="43:43">
      <c r="AQ1207" s="77" t="s">
        <v>176</v>
      </c>
    </row>
    <row r="1208" spans="43:43">
      <c r="AQ1208" s="77" t="s">
        <v>176</v>
      </c>
    </row>
    <row r="1209" spans="43:43">
      <c r="AQ1209" s="77" t="s">
        <v>176</v>
      </c>
    </row>
    <row r="1210" spans="43:43">
      <c r="AQ1210" s="77" t="s">
        <v>176</v>
      </c>
    </row>
    <row r="1211" spans="43:43">
      <c r="AQ1211" s="77" t="s">
        <v>176</v>
      </c>
    </row>
    <row r="1212" spans="43:43">
      <c r="AQ1212" s="77" t="s">
        <v>176</v>
      </c>
    </row>
    <row r="1213" spans="43:43">
      <c r="AQ1213" s="77" t="s">
        <v>176</v>
      </c>
    </row>
    <row r="1214" spans="43:43">
      <c r="AQ1214" s="77" t="s">
        <v>176</v>
      </c>
    </row>
    <row r="1215" spans="43:43">
      <c r="AQ1215" s="77" t="s">
        <v>176</v>
      </c>
    </row>
    <row r="1216" spans="43:43">
      <c r="AQ1216" s="77" t="s">
        <v>176</v>
      </c>
    </row>
    <row r="1217" spans="43:43">
      <c r="AQ1217" s="77" t="s">
        <v>176</v>
      </c>
    </row>
    <row r="1218" spans="43:43">
      <c r="AQ1218" s="77" t="s">
        <v>176</v>
      </c>
    </row>
    <row r="1219" spans="43:43">
      <c r="AQ1219" s="77" t="s">
        <v>176</v>
      </c>
    </row>
    <row r="1220" spans="43:43">
      <c r="AQ1220" s="77" t="s">
        <v>176</v>
      </c>
    </row>
    <row r="1221" spans="43:43">
      <c r="AQ1221" s="77" t="s">
        <v>176</v>
      </c>
    </row>
    <row r="1222" spans="43:43">
      <c r="AQ1222" s="77" t="s">
        <v>176</v>
      </c>
    </row>
    <row r="1223" spans="43:43">
      <c r="AQ1223" s="77" t="s">
        <v>176</v>
      </c>
    </row>
    <row r="1224" spans="43:43">
      <c r="AQ1224" s="77" t="s">
        <v>176</v>
      </c>
    </row>
    <row r="1225" spans="43:43">
      <c r="AQ1225" s="77" t="s">
        <v>176</v>
      </c>
    </row>
    <row r="1226" spans="43:43">
      <c r="AQ1226" s="77" t="s">
        <v>176</v>
      </c>
    </row>
    <row r="1227" spans="43:43">
      <c r="AQ1227" s="77" t="s">
        <v>176</v>
      </c>
    </row>
    <row r="1228" spans="43:43">
      <c r="AQ1228" s="77" t="s">
        <v>176</v>
      </c>
    </row>
    <row r="1229" spans="43:43">
      <c r="AQ1229" s="77" t="s">
        <v>176</v>
      </c>
    </row>
    <row r="1230" spans="43:43">
      <c r="AQ1230" s="77" t="s">
        <v>176</v>
      </c>
    </row>
    <row r="1231" spans="43:43">
      <c r="AQ1231" s="77" t="s">
        <v>176</v>
      </c>
    </row>
    <row r="1232" spans="43:43">
      <c r="AQ1232" s="77" t="s">
        <v>176</v>
      </c>
    </row>
    <row r="1233" spans="43:43">
      <c r="AQ1233" s="77" t="s">
        <v>176</v>
      </c>
    </row>
    <row r="1234" spans="43:43">
      <c r="AQ1234" s="77" t="s">
        <v>176</v>
      </c>
    </row>
    <row r="1235" spans="43:43">
      <c r="AQ1235" s="77" t="s">
        <v>176</v>
      </c>
    </row>
    <row r="1236" spans="43:43">
      <c r="AQ1236" s="77" t="s">
        <v>176</v>
      </c>
    </row>
    <row r="1237" spans="43:43">
      <c r="AQ1237" s="77" t="s">
        <v>176</v>
      </c>
    </row>
    <row r="1238" spans="43:43">
      <c r="AQ1238" s="77" t="s">
        <v>176</v>
      </c>
    </row>
    <row r="1239" spans="43:43">
      <c r="AQ1239" s="77" t="s">
        <v>176</v>
      </c>
    </row>
    <row r="1240" spans="43:43">
      <c r="AQ1240" s="77" t="s">
        <v>176</v>
      </c>
    </row>
    <row r="1241" spans="43:43">
      <c r="AQ1241" s="77" t="s">
        <v>176</v>
      </c>
    </row>
    <row r="1242" spans="43:43">
      <c r="AQ1242" s="77" t="s">
        <v>176</v>
      </c>
    </row>
    <row r="1243" spans="43:43">
      <c r="AQ1243" s="77" t="s">
        <v>176</v>
      </c>
    </row>
    <row r="1244" spans="43:43">
      <c r="AQ1244" s="77" t="s">
        <v>176</v>
      </c>
    </row>
    <row r="1245" spans="43:43">
      <c r="AQ1245" s="77" t="s">
        <v>176</v>
      </c>
    </row>
    <row r="1246" spans="43:43">
      <c r="AQ1246" s="77" t="s">
        <v>176</v>
      </c>
    </row>
    <row r="1247" spans="43:43">
      <c r="AQ1247" s="77" t="s">
        <v>176</v>
      </c>
    </row>
    <row r="1248" spans="43:43">
      <c r="AQ1248" s="77" t="s">
        <v>176</v>
      </c>
    </row>
    <row r="1249" spans="43:47">
      <c r="AQ1249" s="77" t="s">
        <v>176</v>
      </c>
    </row>
    <row r="1250" spans="43:47">
      <c r="AQ1250" s="77" t="s">
        <v>176</v>
      </c>
    </row>
    <row r="1253" spans="43:47">
      <c r="AU1253" s="77" t="s">
        <v>166</v>
      </c>
    </row>
    <row r="1254" spans="43:47">
      <c r="AU1254" s="77" t="s">
        <v>176</v>
      </c>
    </row>
    <row r="1255" spans="43:47">
      <c r="AU1255" s="77" t="s">
        <v>176</v>
      </c>
    </row>
    <row r="1256" spans="43:47">
      <c r="AU1256" s="77" t="s">
        <v>176</v>
      </c>
    </row>
    <row r="1257" spans="43:47">
      <c r="AU1257" s="77" t="s">
        <v>176</v>
      </c>
    </row>
    <row r="1258" spans="43:47">
      <c r="AU1258" s="77" t="s">
        <v>176</v>
      </c>
    </row>
    <row r="1259" spans="43:47">
      <c r="AU1259" s="77" t="s">
        <v>176</v>
      </c>
    </row>
    <row r="1260" spans="43:47">
      <c r="AU1260" s="77" t="s">
        <v>176</v>
      </c>
    </row>
    <row r="1261" spans="43:47">
      <c r="AU1261" s="77" t="s">
        <v>176</v>
      </c>
    </row>
    <row r="1262" spans="43:47">
      <c r="AU1262" s="77" t="s">
        <v>176</v>
      </c>
    </row>
    <row r="1263" spans="43:47">
      <c r="AU1263" s="77" t="s">
        <v>176</v>
      </c>
    </row>
    <row r="1264" spans="43:47">
      <c r="AU1264" s="77" t="s">
        <v>176</v>
      </c>
    </row>
    <row r="1265" spans="47:47">
      <c r="AU1265" s="77" t="s">
        <v>176</v>
      </c>
    </row>
    <row r="1266" spans="47:47">
      <c r="AU1266" s="77" t="s">
        <v>176</v>
      </c>
    </row>
    <row r="1267" spans="47:47">
      <c r="AU1267" s="77" t="s">
        <v>176</v>
      </c>
    </row>
    <row r="1268" spans="47:47">
      <c r="AU1268" s="77" t="s">
        <v>176</v>
      </c>
    </row>
    <row r="1269" spans="47:47">
      <c r="AU1269" s="77" t="s">
        <v>176</v>
      </c>
    </row>
    <row r="1270" spans="47:47">
      <c r="AU1270" s="77" t="s">
        <v>176</v>
      </c>
    </row>
    <row r="1271" spans="47:47">
      <c r="AU1271" s="77" t="s">
        <v>176</v>
      </c>
    </row>
    <row r="1272" spans="47:47">
      <c r="AU1272" s="77" t="s">
        <v>176</v>
      </c>
    </row>
    <row r="1273" spans="47:47">
      <c r="AU1273" s="77" t="s">
        <v>176</v>
      </c>
    </row>
    <row r="1274" spans="47:47">
      <c r="AU1274" s="77" t="s">
        <v>176</v>
      </c>
    </row>
    <row r="1275" spans="47:47">
      <c r="AU1275" s="77" t="s">
        <v>176</v>
      </c>
    </row>
    <row r="1276" spans="47:47">
      <c r="AU1276" s="77" t="s">
        <v>176</v>
      </c>
    </row>
    <row r="1277" spans="47:47">
      <c r="AU1277" s="77" t="s">
        <v>176</v>
      </c>
    </row>
    <row r="1278" spans="47:47">
      <c r="AU1278" s="77" t="s">
        <v>176</v>
      </c>
    </row>
    <row r="1279" spans="47:47">
      <c r="AU1279" s="77" t="s">
        <v>176</v>
      </c>
    </row>
    <row r="1280" spans="47:47">
      <c r="AU1280" s="77" t="s">
        <v>176</v>
      </c>
    </row>
    <row r="1281" spans="47:47">
      <c r="AU1281" s="77" t="s">
        <v>176</v>
      </c>
    </row>
    <row r="1282" spans="47:47">
      <c r="AU1282" s="77" t="s">
        <v>176</v>
      </c>
    </row>
    <row r="1283" spans="47:47">
      <c r="AU1283" s="77" t="s">
        <v>176</v>
      </c>
    </row>
    <row r="1284" spans="47:47">
      <c r="AU1284" s="77" t="s">
        <v>176</v>
      </c>
    </row>
    <row r="1285" spans="47:47">
      <c r="AU1285" s="77" t="s">
        <v>176</v>
      </c>
    </row>
    <row r="1286" spans="47:47">
      <c r="AU1286" s="77" t="s">
        <v>176</v>
      </c>
    </row>
    <row r="1287" spans="47:47">
      <c r="AU1287" s="77" t="s">
        <v>176</v>
      </c>
    </row>
    <row r="1288" spans="47:47">
      <c r="AU1288" s="77" t="s">
        <v>176</v>
      </c>
    </row>
    <row r="1289" spans="47:47">
      <c r="AU1289" s="77" t="s">
        <v>176</v>
      </c>
    </row>
    <row r="1290" spans="47:47">
      <c r="AU1290" s="77" t="s">
        <v>176</v>
      </c>
    </row>
    <row r="1291" spans="47:47">
      <c r="AU1291" s="77" t="s">
        <v>176</v>
      </c>
    </row>
    <row r="1292" spans="47:47">
      <c r="AU1292" s="77" t="s">
        <v>176</v>
      </c>
    </row>
    <row r="1293" spans="47:47">
      <c r="AU1293" s="77" t="s">
        <v>176</v>
      </c>
    </row>
    <row r="1294" spans="47:47">
      <c r="AU1294" s="77" t="s">
        <v>176</v>
      </c>
    </row>
    <row r="1295" spans="47:47">
      <c r="AU1295" s="77" t="s">
        <v>176</v>
      </c>
    </row>
    <row r="1296" spans="47:47">
      <c r="AU1296" s="77" t="s">
        <v>176</v>
      </c>
    </row>
    <row r="1297" spans="47:47">
      <c r="AU1297" s="77" t="s">
        <v>176</v>
      </c>
    </row>
    <row r="1298" spans="47:47">
      <c r="AU1298" s="77" t="s">
        <v>176</v>
      </c>
    </row>
    <row r="1299" spans="47:47">
      <c r="AU1299" s="77" t="s">
        <v>176</v>
      </c>
    </row>
    <row r="1300" spans="47:47">
      <c r="AU1300" s="77" t="s">
        <v>176</v>
      </c>
    </row>
    <row r="1301" spans="47:47">
      <c r="AU1301" s="77" t="s">
        <v>176</v>
      </c>
    </row>
    <row r="1302" spans="47:47">
      <c r="AU1302" s="77" t="s">
        <v>176</v>
      </c>
    </row>
    <row r="1303" spans="47:47">
      <c r="AU1303" s="77" t="s">
        <v>176</v>
      </c>
    </row>
    <row r="1304" spans="47:47">
      <c r="AU1304" s="77" t="s">
        <v>176</v>
      </c>
    </row>
    <row r="1305" spans="47:47">
      <c r="AU1305" s="77" t="s">
        <v>176</v>
      </c>
    </row>
    <row r="1306" spans="47:47">
      <c r="AU1306" s="77" t="s">
        <v>176</v>
      </c>
    </row>
    <row r="1307" spans="47:47">
      <c r="AU1307" s="77" t="s">
        <v>176</v>
      </c>
    </row>
    <row r="1308" spans="47:47">
      <c r="AU1308" s="77" t="s">
        <v>176</v>
      </c>
    </row>
    <row r="1309" spans="47:47">
      <c r="AU1309" s="77" t="s">
        <v>176</v>
      </c>
    </row>
    <row r="1310" spans="47:47">
      <c r="AU1310" s="77" t="s">
        <v>176</v>
      </c>
    </row>
    <row r="1311" spans="47:47">
      <c r="AU1311" s="77" t="s">
        <v>176</v>
      </c>
    </row>
    <row r="1312" spans="47:47">
      <c r="AU1312" s="77" t="s">
        <v>176</v>
      </c>
    </row>
    <row r="1313" spans="47:47">
      <c r="AU1313" s="77" t="s">
        <v>176</v>
      </c>
    </row>
    <row r="1314" spans="47:47">
      <c r="AU1314" s="77" t="s">
        <v>176</v>
      </c>
    </row>
    <row r="1315" spans="47:47">
      <c r="AU1315" s="77" t="s">
        <v>176</v>
      </c>
    </row>
    <row r="1316" spans="47:47">
      <c r="AU1316" s="77" t="s">
        <v>176</v>
      </c>
    </row>
    <row r="1317" spans="47:47">
      <c r="AU1317" s="77" t="s">
        <v>176</v>
      </c>
    </row>
    <row r="1318" spans="47:47">
      <c r="AU1318" s="77" t="s">
        <v>176</v>
      </c>
    </row>
    <row r="1319" spans="47:47">
      <c r="AU1319" s="77" t="s">
        <v>176</v>
      </c>
    </row>
    <row r="1320" spans="47:47">
      <c r="AU1320" s="77" t="s">
        <v>176</v>
      </c>
    </row>
    <row r="1321" spans="47:47">
      <c r="AU1321" s="77" t="s">
        <v>176</v>
      </c>
    </row>
    <row r="1322" spans="47:47">
      <c r="AU1322" s="77" t="s">
        <v>176</v>
      </c>
    </row>
    <row r="1323" spans="47:47">
      <c r="AU1323" s="77" t="s">
        <v>176</v>
      </c>
    </row>
    <row r="1324" spans="47:47">
      <c r="AU1324" s="77" t="s">
        <v>176</v>
      </c>
    </row>
    <row r="1325" spans="47:47">
      <c r="AU1325" s="77" t="s">
        <v>176</v>
      </c>
    </row>
    <row r="1326" spans="47:47">
      <c r="AU1326" s="77" t="s">
        <v>176</v>
      </c>
    </row>
    <row r="1327" spans="47:47">
      <c r="AU1327" s="77" t="s">
        <v>176</v>
      </c>
    </row>
    <row r="1328" spans="47:47">
      <c r="AU1328" s="77" t="s">
        <v>176</v>
      </c>
    </row>
    <row r="1329" spans="47:47">
      <c r="AU1329" s="77" t="s">
        <v>176</v>
      </c>
    </row>
    <row r="1330" spans="47:47">
      <c r="AU1330" s="77" t="s">
        <v>176</v>
      </c>
    </row>
    <row r="1331" spans="47:47">
      <c r="AU1331" s="77" t="s">
        <v>176</v>
      </c>
    </row>
    <row r="1332" spans="47:47">
      <c r="AU1332" s="77" t="s">
        <v>176</v>
      </c>
    </row>
    <row r="1333" spans="47:47">
      <c r="AU1333" s="77" t="s">
        <v>176</v>
      </c>
    </row>
    <row r="1334" spans="47:47">
      <c r="AU1334" s="77" t="s">
        <v>176</v>
      </c>
    </row>
    <row r="1335" spans="47:47">
      <c r="AU1335" s="77" t="s">
        <v>176</v>
      </c>
    </row>
    <row r="1336" spans="47:47">
      <c r="AU1336" s="77" t="s">
        <v>176</v>
      </c>
    </row>
    <row r="1337" spans="47:47">
      <c r="AU1337" s="77" t="s">
        <v>176</v>
      </c>
    </row>
    <row r="1338" spans="47:47">
      <c r="AU1338" s="77" t="s">
        <v>176</v>
      </c>
    </row>
    <row r="1339" spans="47:47">
      <c r="AU1339" s="77" t="s">
        <v>176</v>
      </c>
    </row>
    <row r="1340" spans="47:47">
      <c r="AU1340" s="77" t="s">
        <v>176</v>
      </c>
    </row>
    <row r="1341" spans="47:47">
      <c r="AU1341" s="77" t="s">
        <v>176</v>
      </c>
    </row>
    <row r="1342" spans="47:47">
      <c r="AU1342" s="77" t="s">
        <v>176</v>
      </c>
    </row>
    <row r="1343" spans="47:47">
      <c r="AU1343" s="77" t="s">
        <v>176</v>
      </c>
    </row>
    <row r="1344" spans="47:47">
      <c r="AU1344" s="77" t="s">
        <v>176</v>
      </c>
    </row>
    <row r="1345" spans="47:51">
      <c r="AU1345" s="77" t="s">
        <v>176</v>
      </c>
    </row>
    <row r="1346" spans="47:51">
      <c r="AU1346" s="77" t="s">
        <v>176</v>
      </c>
    </row>
    <row r="1347" spans="47:51">
      <c r="AU1347" s="77" t="s">
        <v>176</v>
      </c>
    </row>
    <row r="1348" spans="47:51">
      <c r="AU1348" s="77" t="s">
        <v>176</v>
      </c>
    </row>
    <row r="1349" spans="47:51">
      <c r="AU1349" s="77" t="s">
        <v>176</v>
      </c>
    </row>
    <row r="1350" spans="47:51">
      <c r="AU1350" s="77" t="s">
        <v>176</v>
      </c>
    </row>
    <row r="1353" spans="47:51">
      <c r="AY1353" s="77" t="s">
        <v>166</v>
      </c>
    </row>
    <row r="1354" spans="47:51">
      <c r="AY1354" s="77" t="s">
        <v>176</v>
      </c>
    </row>
    <row r="1355" spans="47:51">
      <c r="AY1355" s="77" t="s">
        <v>176</v>
      </c>
    </row>
    <row r="1356" spans="47:51">
      <c r="AY1356" s="77" t="s">
        <v>176</v>
      </c>
    </row>
    <row r="1357" spans="47:51">
      <c r="AY1357" s="77" t="s">
        <v>176</v>
      </c>
    </row>
    <row r="1358" spans="47:51">
      <c r="AY1358" s="77" t="s">
        <v>176</v>
      </c>
    </row>
    <row r="1359" spans="47:51">
      <c r="AY1359" s="77" t="s">
        <v>176</v>
      </c>
    </row>
    <row r="1360" spans="47:51">
      <c r="AY1360" s="77" t="s">
        <v>176</v>
      </c>
    </row>
    <row r="1361" spans="51:51">
      <c r="AY1361" s="77" t="s">
        <v>176</v>
      </c>
    </row>
    <row r="1362" spans="51:51">
      <c r="AY1362" s="77" t="s">
        <v>176</v>
      </c>
    </row>
    <row r="1363" spans="51:51">
      <c r="AY1363" s="77" t="s">
        <v>176</v>
      </c>
    </row>
    <row r="1364" spans="51:51">
      <c r="AY1364" s="77" t="s">
        <v>176</v>
      </c>
    </row>
    <row r="1365" spans="51:51">
      <c r="AY1365" s="77" t="s">
        <v>176</v>
      </c>
    </row>
    <row r="1366" spans="51:51">
      <c r="AY1366" s="77" t="s">
        <v>176</v>
      </c>
    </row>
    <row r="1367" spans="51:51">
      <c r="AY1367" s="77" t="s">
        <v>176</v>
      </c>
    </row>
    <row r="1368" spans="51:51">
      <c r="AY1368" s="77" t="s">
        <v>176</v>
      </c>
    </row>
    <row r="1369" spans="51:51">
      <c r="AY1369" s="77" t="s">
        <v>176</v>
      </c>
    </row>
    <row r="1370" spans="51:51">
      <c r="AY1370" s="77" t="s">
        <v>176</v>
      </c>
    </row>
    <row r="1371" spans="51:51">
      <c r="AY1371" s="77" t="s">
        <v>176</v>
      </c>
    </row>
    <row r="1372" spans="51:51">
      <c r="AY1372" s="77" t="s">
        <v>176</v>
      </c>
    </row>
    <row r="1373" spans="51:51">
      <c r="AY1373" s="77" t="s">
        <v>176</v>
      </c>
    </row>
    <row r="1374" spans="51:51">
      <c r="AY1374" s="77" t="s">
        <v>176</v>
      </c>
    </row>
    <row r="1375" spans="51:51">
      <c r="AY1375" s="77" t="s">
        <v>176</v>
      </c>
    </row>
    <row r="1376" spans="51:51">
      <c r="AY1376" s="77" t="s">
        <v>176</v>
      </c>
    </row>
    <row r="1377" spans="51:51">
      <c r="AY1377" s="77" t="s">
        <v>176</v>
      </c>
    </row>
    <row r="1378" spans="51:51">
      <c r="AY1378" s="77" t="s">
        <v>176</v>
      </c>
    </row>
    <row r="1379" spans="51:51">
      <c r="AY1379" s="77" t="s">
        <v>176</v>
      </c>
    </row>
    <row r="1380" spans="51:51">
      <c r="AY1380" s="77" t="s">
        <v>176</v>
      </c>
    </row>
    <row r="1381" spans="51:51">
      <c r="AY1381" s="77" t="s">
        <v>176</v>
      </c>
    </row>
    <row r="1382" spans="51:51">
      <c r="AY1382" s="77" t="s">
        <v>176</v>
      </c>
    </row>
    <row r="1383" spans="51:51">
      <c r="AY1383" s="77" t="s">
        <v>176</v>
      </c>
    </row>
    <row r="1384" spans="51:51">
      <c r="AY1384" s="77" t="s">
        <v>176</v>
      </c>
    </row>
    <row r="1385" spans="51:51">
      <c r="AY1385" s="77" t="s">
        <v>176</v>
      </c>
    </row>
    <row r="1386" spans="51:51">
      <c r="AY1386" s="77" t="s">
        <v>176</v>
      </c>
    </row>
    <row r="1387" spans="51:51">
      <c r="AY1387" s="77" t="s">
        <v>176</v>
      </c>
    </row>
    <row r="1388" spans="51:51">
      <c r="AY1388" s="77" t="s">
        <v>176</v>
      </c>
    </row>
    <row r="1389" spans="51:51">
      <c r="AY1389" s="77" t="s">
        <v>176</v>
      </c>
    </row>
    <row r="1390" spans="51:51">
      <c r="AY1390" s="77" t="s">
        <v>176</v>
      </c>
    </row>
    <row r="1391" spans="51:51">
      <c r="AY1391" s="77" t="s">
        <v>176</v>
      </c>
    </row>
    <row r="1392" spans="51:51">
      <c r="AY1392" s="77" t="s">
        <v>176</v>
      </c>
    </row>
    <row r="1393" spans="51:51">
      <c r="AY1393" s="77" t="s">
        <v>176</v>
      </c>
    </row>
    <row r="1394" spans="51:51">
      <c r="AY1394" s="77" t="s">
        <v>176</v>
      </c>
    </row>
    <row r="1395" spans="51:51">
      <c r="AY1395" s="77" t="s">
        <v>176</v>
      </c>
    </row>
    <row r="1396" spans="51:51">
      <c r="AY1396" s="77" t="s">
        <v>176</v>
      </c>
    </row>
    <row r="1397" spans="51:51">
      <c r="AY1397" s="77" t="s">
        <v>176</v>
      </c>
    </row>
    <row r="1398" spans="51:51">
      <c r="AY1398" s="77" t="s">
        <v>176</v>
      </c>
    </row>
    <row r="1399" spans="51:51">
      <c r="AY1399" s="77" t="s">
        <v>176</v>
      </c>
    </row>
    <row r="1400" spans="51:51">
      <c r="AY1400" s="77" t="s">
        <v>176</v>
      </c>
    </row>
    <row r="1401" spans="51:51">
      <c r="AY1401" s="77" t="s">
        <v>176</v>
      </c>
    </row>
    <row r="1402" spans="51:51">
      <c r="AY1402" s="77" t="s">
        <v>176</v>
      </c>
    </row>
    <row r="1403" spans="51:51">
      <c r="AY1403" s="77" t="s">
        <v>176</v>
      </c>
    </row>
    <row r="1404" spans="51:51">
      <c r="AY1404" s="77" t="s">
        <v>176</v>
      </c>
    </row>
    <row r="1405" spans="51:51">
      <c r="AY1405" s="77" t="s">
        <v>176</v>
      </c>
    </row>
    <row r="1406" spans="51:51">
      <c r="AY1406" s="77" t="s">
        <v>176</v>
      </c>
    </row>
    <row r="1407" spans="51:51">
      <c r="AY1407" s="77" t="s">
        <v>176</v>
      </c>
    </row>
    <row r="1408" spans="51:51">
      <c r="AY1408" s="77" t="s">
        <v>176</v>
      </c>
    </row>
    <row r="1409" spans="51:51">
      <c r="AY1409" s="77" t="s">
        <v>176</v>
      </c>
    </row>
    <row r="1410" spans="51:51">
      <c r="AY1410" s="77" t="s">
        <v>176</v>
      </c>
    </row>
    <row r="1411" spans="51:51">
      <c r="AY1411" s="77" t="s">
        <v>176</v>
      </c>
    </row>
    <row r="1412" spans="51:51">
      <c r="AY1412" s="77" t="s">
        <v>176</v>
      </c>
    </row>
    <row r="1413" spans="51:51">
      <c r="AY1413" s="77" t="s">
        <v>176</v>
      </c>
    </row>
    <row r="1414" spans="51:51">
      <c r="AY1414" s="77" t="s">
        <v>176</v>
      </c>
    </row>
    <row r="1415" spans="51:51">
      <c r="AY1415" s="77" t="s">
        <v>176</v>
      </c>
    </row>
    <row r="1416" spans="51:51">
      <c r="AY1416" s="77" t="s">
        <v>176</v>
      </c>
    </row>
    <row r="1417" spans="51:51">
      <c r="AY1417" s="77" t="s">
        <v>176</v>
      </c>
    </row>
    <row r="1418" spans="51:51">
      <c r="AY1418" s="77" t="s">
        <v>176</v>
      </c>
    </row>
    <row r="1419" spans="51:51">
      <c r="AY1419" s="77" t="s">
        <v>176</v>
      </c>
    </row>
    <row r="1420" spans="51:51">
      <c r="AY1420" s="77" t="s">
        <v>176</v>
      </c>
    </row>
    <row r="1421" spans="51:51">
      <c r="AY1421" s="77" t="s">
        <v>176</v>
      </c>
    </row>
    <row r="1422" spans="51:51">
      <c r="AY1422" s="77" t="s">
        <v>176</v>
      </c>
    </row>
    <row r="1423" spans="51:51">
      <c r="AY1423" s="77" t="s">
        <v>176</v>
      </c>
    </row>
    <row r="1424" spans="51:51">
      <c r="AY1424" s="77" t="s">
        <v>176</v>
      </c>
    </row>
    <row r="1425" spans="51:51">
      <c r="AY1425" s="77" t="s">
        <v>176</v>
      </c>
    </row>
    <row r="1426" spans="51:51">
      <c r="AY1426" s="77" t="s">
        <v>176</v>
      </c>
    </row>
    <row r="1427" spans="51:51">
      <c r="AY1427" s="77" t="s">
        <v>176</v>
      </c>
    </row>
    <row r="1428" spans="51:51">
      <c r="AY1428" s="77" t="s">
        <v>176</v>
      </c>
    </row>
    <row r="1429" spans="51:51">
      <c r="AY1429" s="77" t="s">
        <v>176</v>
      </c>
    </row>
    <row r="1430" spans="51:51">
      <c r="AY1430" s="77" t="s">
        <v>176</v>
      </c>
    </row>
    <row r="1431" spans="51:51">
      <c r="AY1431" s="77" t="s">
        <v>176</v>
      </c>
    </row>
    <row r="1432" spans="51:51">
      <c r="AY1432" s="77" t="s">
        <v>176</v>
      </c>
    </row>
    <row r="1433" spans="51:51">
      <c r="AY1433" s="77" t="s">
        <v>176</v>
      </c>
    </row>
    <row r="1434" spans="51:51">
      <c r="AY1434" s="77" t="s">
        <v>176</v>
      </c>
    </row>
    <row r="1435" spans="51:51">
      <c r="AY1435" s="77" t="s">
        <v>176</v>
      </c>
    </row>
    <row r="1436" spans="51:51">
      <c r="AY1436" s="77" t="s">
        <v>176</v>
      </c>
    </row>
    <row r="1437" spans="51:51">
      <c r="AY1437" s="77" t="s">
        <v>176</v>
      </c>
    </row>
    <row r="1438" spans="51:51">
      <c r="AY1438" s="77" t="s">
        <v>176</v>
      </c>
    </row>
    <row r="1439" spans="51:51">
      <c r="AY1439" s="77" t="s">
        <v>176</v>
      </c>
    </row>
    <row r="1440" spans="51:51">
      <c r="AY1440" s="77" t="s">
        <v>176</v>
      </c>
    </row>
    <row r="1441" spans="51:55">
      <c r="AY1441" s="77" t="s">
        <v>176</v>
      </c>
    </row>
    <row r="1442" spans="51:55">
      <c r="AY1442" s="77" t="s">
        <v>176</v>
      </c>
    </row>
    <row r="1443" spans="51:55">
      <c r="AY1443" s="77" t="s">
        <v>176</v>
      </c>
    </row>
    <row r="1444" spans="51:55">
      <c r="AY1444" s="77" t="s">
        <v>176</v>
      </c>
    </row>
    <row r="1445" spans="51:55">
      <c r="AY1445" s="77" t="s">
        <v>176</v>
      </c>
    </row>
    <row r="1446" spans="51:55">
      <c r="AY1446" s="77" t="s">
        <v>176</v>
      </c>
    </row>
    <row r="1447" spans="51:55">
      <c r="AY1447" s="77" t="s">
        <v>176</v>
      </c>
    </row>
    <row r="1448" spans="51:55">
      <c r="AY1448" s="77" t="s">
        <v>176</v>
      </c>
    </row>
    <row r="1449" spans="51:55">
      <c r="AY1449" s="77" t="s">
        <v>176</v>
      </c>
    </row>
    <row r="1450" spans="51:55">
      <c r="AY1450" s="77" t="s">
        <v>176</v>
      </c>
    </row>
    <row r="1453" spans="51:55">
      <c r="BC1453" s="77" t="s">
        <v>166</v>
      </c>
    </row>
    <row r="1454" spans="51:55">
      <c r="BC1454" s="77" t="s">
        <v>176</v>
      </c>
    </row>
    <row r="1455" spans="51:55">
      <c r="BC1455" s="77" t="s">
        <v>176</v>
      </c>
    </row>
    <row r="1456" spans="51:55">
      <c r="BC1456" s="77" t="s">
        <v>176</v>
      </c>
    </row>
    <row r="1457" spans="55:55">
      <c r="BC1457" s="77" t="s">
        <v>176</v>
      </c>
    </row>
    <row r="1458" spans="55:55">
      <c r="BC1458" s="77" t="s">
        <v>176</v>
      </c>
    </row>
    <row r="1459" spans="55:55">
      <c r="BC1459" s="77" t="s">
        <v>176</v>
      </c>
    </row>
    <row r="1460" spans="55:55">
      <c r="BC1460" s="77" t="s">
        <v>176</v>
      </c>
    </row>
    <row r="1461" spans="55:55">
      <c r="BC1461" s="77" t="s">
        <v>176</v>
      </c>
    </row>
    <row r="1462" spans="55:55">
      <c r="BC1462" s="77" t="s">
        <v>176</v>
      </c>
    </row>
    <row r="1463" spans="55:55">
      <c r="BC1463" s="77" t="s">
        <v>176</v>
      </c>
    </row>
    <row r="1464" spans="55:55">
      <c r="BC1464" s="77" t="s">
        <v>176</v>
      </c>
    </row>
    <row r="1465" spans="55:55">
      <c r="BC1465" s="77" t="s">
        <v>176</v>
      </c>
    </row>
    <row r="1466" spans="55:55">
      <c r="BC1466" s="77" t="s">
        <v>176</v>
      </c>
    </row>
    <row r="1467" spans="55:55">
      <c r="BC1467" s="77" t="s">
        <v>176</v>
      </c>
    </row>
    <row r="1468" spans="55:55">
      <c r="BC1468" s="77" t="s">
        <v>176</v>
      </c>
    </row>
    <row r="1469" spans="55:55">
      <c r="BC1469" s="77" t="s">
        <v>176</v>
      </c>
    </row>
    <row r="1470" spans="55:55">
      <c r="BC1470" s="77" t="s">
        <v>176</v>
      </c>
    </row>
    <row r="1471" spans="55:55">
      <c r="BC1471" s="77" t="s">
        <v>176</v>
      </c>
    </row>
    <row r="1472" spans="55:55">
      <c r="BC1472" s="77" t="s">
        <v>176</v>
      </c>
    </row>
    <row r="1473" spans="55:55">
      <c r="BC1473" s="77" t="s">
        <v>176</v>
      </c>
    </row>
    <row r="1474" spans="55:55">
      <c r="BC1474" s="77" t="s">
        <v>176</v>
      </c>
    </row>
    <row r="1475" spans="55:55">
      <c r="BC1475" s="77" t="s">
        <v>176</v>
      </c>
    </row>
    <row r="1476" spans="55:55">
      <c r="BC1476" s="77" t="s">
        <v>176</v>
      </c>
    </row>
    <row r="1477" spans="55:55">
      <c r="BC1477" s="77" t="s">
        <v>176</v>
      </c>
    </row>
    <row r="1478" spans="55:55">
      <c r="BC1478" s="77" t="s">
        <v>176</v>
      </c>
    </row>
    <row r="1479" spans="55:55">
      <c r="BC1479" s="77" t="s">
        <v>176</v>
      </c>
    </row>
    <row r="1480" spans="55:55">
      <c r="BC1480" s="77" t="s">
        <v>176</v>
      </c>
    </row>
    <row r="1481" spans="55:55">
      <c r="BC1481" s="77" t="s">
        <v>176</v>
      </c>
    </row>
    <row r="1482" spans="55:55">
      <c r="BC1482" s="77" t="s">
        <v>176</v>
      </c>
    </row>
    <row r="1483" spans="55:55">
      <c r="BC1483" s="77" t="s">
        <v>176</v>
      </c>
    </row>
    <row r="1484" spans="55:55">
      <c r="BC1484" s="77" t="s">
        <v>176</v>
      </c>
    </row>
    <row r="1485" spans="55:55">
      <c r="BC1485" s="77" t="s">
        <v>176</v>
      </c>
    </row>
    <row r="1486" spans="55:55">
      <c r="BC1486" s="77" t="s">
        <v>176</v>
      </c>
    </row>
    <row r="1487" spans="55:55">
      <c r="BC1487" s="77" t="s">
        <v>176</v>
      </c>
    </row>
    <row r="1488" spans="55:55">
      <c r="BC1488" s="77" t="s">
        <v>176</v>
      </c>
    </row>
    <row r="1489" spans="55:55">
      <c r="BC1489" s="77" t="s">
        <v>176</v>
      </c>
    </row>
    <row r="1490" spans="55:55">
      <c r="BC1490" s="77" t="s">
        <v>176</v>
      </c>
    </row>
    <row r="1491" spans="55:55">
      <c r="BC1491" s="77" t="s">
        <v>176</v>
      </c>
    </row>
    <row r="1492" spans="55:55">
      <c r="BC1492" s="77" t="s">
        <v>176</v>
      </c>
    </row>
    <row r="1493" spans="55:55">
      <c r="BC1493" s="77" t="s">
        <v>176</v>
      </c>
    </row>
    <row r="1494" spans="55:55">
      <c r="BC1494" s="77" t="s">
        <v>176</v>
      </c>
    </row>
    <row r="1495" spans="55:55">
      <c r="BC1495" s="77" t="s">
        <v>176</v>
      </c>
    </row>
    <row r="1496" spans="55:55">
      <c r="BC1496" s="77" t="s">
        <v>176</v>
      </c>
    </row>
    <row r="1497" spans="55:55">
      <c r="BC1497" s="77" t="s">
        <v>176</v>
      </c>
    </row>
    <row r="1498" spans="55:55">
      <c r="BC1498" s="77" t="s">
        <v>176</v>
      </c>
    </row>
    <row r="1499" spans="55:55">
      <c r="BC1499" s="77" t="s">
        <v>176</v>
      </c>
    </row>
    <row r="1500" spans="55:55">
      <c r="BC1500" s="77" t="s">
        <v>176</v>
      </c>
    </row>
    <row r="1501" spans="55:55">
      <c r="BC1501" s="77" t="s">
        <v>176</v>
      </c>
    </row>
    <row r="1502" spans="55:55">
      <c r="BC1502" s="77" t="s">
        <v>176</v>
      </c>
    </row>
    <row r="1503" spans="55:55">
      <c r="BC1503" s="77" t="s">
        <v>176</v>
      </c>
    </row>
    <row r="1504" spans="55:55">
      <c r="BC1504" s="77" t="s">
        <v>176</v>
      </c>
    </row>
    <row r="1505" spans="55:55">
      <c r="BC1505" s="77" t="s">
        <v>176</v>
      </c>
    </row>
    <row r="1506" spans="55:55">
      <c r="BC1506" s="77" t="s">
        <v>176</v>
      </c>
    </row>
    <row r="1507" spans="55:55">
      <c r="BC1507" s="77" t="s">
        <v>176</v>
      </c>
    </row>
    <row r="1508" spans="55:55">
      <c r="BC1508" s="77" t="s">
        <v>176</v>
      </c>
    </row>
    <row r="1509" spans="55:55">
      <c r="BC1509" s="77" t="s">
        <v>176</v>
      </c>
    </row>
    <row r="1510" spans="55:55">
      <c r="BC1510" s="77" t="s">
        <v>176</v>
      </c>
    </row>
    <row r="1511" spans="55:55">
      <c r="BC1511" s="77" t="s">
        <v>176</v>
      </c>
    </row>
    <row r="1512" spans="55:55">
      <c r="BC1512" s="77" t="s">
        <v>176</v>
      </c>
    </row>
    <row r="1513" spans="55:55">
      <c r="BC1513" s="77" t="s">
        <v>176</v>
      </c>
    </row>
    <row r="1514" spans="55:55">
      <c r="BC1514" s="77" t="s">
        <v>176</v>
      </c>
    </row>
    <row r="1515" spans="55:55">
      <c r="BC1515" s="77" t="s">
        <v>176</v>
      </c>
    </row>
    <row r="1516" spans="55:55">
      <c r="BC1516" s="77" t="s">
        <v>176</v>
      </c>
    </row>
    <row r="1517" spans="55:55">
      <c r="BC1517" s="77" t="s">
        <v>176</v>
      </c>
    </row>
    <row r="1518" spans="55:55">
      <c r="BC1518" s="77" t="s">
        <v>176</v>
      </c>
    </row>
    <row r="1519" spans="55:55">
      <c r="BC1519" s="77" t="s">
        <v>176</v>
      </c>
    </row>
    <row r="1520" spans="55:55">
      <c r="BC1520" s="77" t="s">
        <v>176</v>
      </c>
    </row>
    <row r="1521" spans="55:55">
      <c r="BC1521" s="77" t="s">
        <v>176</v>
      </c>
    </row>
    <row r="1522" spans="55:55">
      <c r="BC1522" s="77" t="s">
        <v>176</v>
      </c>
    </row>
    <row r="1523" spans="55:55">
      <c r="BC1523" s="77" t="s">
        <v>176</v>
      </c>
    </row>
    <row r="1524" spans="55:55">
      <c r="BC1524" s="77" t="s">
        <v>176</v>
      </c>
    </row>
    <row r="1525" spans="55:55">
      <c r="BC1525" s="77" t="s">
        <v>176</v>
      </c>
    </row>
    <row r="1526" spans="55:55">
      <c r="BC1526" s="77" t="s">
        <v>176</v>
      </c>
    </row>
    <row r="1527" spans="55:55">
      <c r="BC1527" s="77" t="s">
        <v>176</v>
      </c>
    </row>
    <row r="1528" spans="55:55">
      <c r="BC1528" s="77" t="s">
        <v>176</v>
      </c>
    </row>
    <row r="1529" spans="55:55">
      <c r="BC1529" s="77" t="s">
        <v>176</v>
      </c>
    </row>
    <row r="1530" spans="55:55">
      <c r="BC1530" s="77" t="s">
        <v>176</v>
      </c>
    </row>
    <row r="1531" spans="55:55">
      <c r="BC1531" s="77" t="s">
        <v>176</v>
      </c>
    </row>
    <row r="1532" spans="55:55">
      <c r="BC1532" s="77" t="s">
        <v>176</v>
      </c>
    </row>
    <row r="1533" spans="55:55">
      <c r="BC1533" s="77" t="s">
        <v>176</v>
      </c>
    </row>
    <row r="1534" spans="55:55">
      <c r="BC1534" s="77" t="s">
        <v>176</v>
      </c>
    </row>
    <row r="1535" spans="55:55">
      <c r="BC1535" s="77" t="s">
        <v>176</v>
      </c>
    </row>
    <row r="1536" spans="55:55">
      <c r="BC1536" s="77" t="s">
        <v>176</v>
      </c>
    </row>
    <row r="1537" spans="55:55">
      <c r="BC1537" s="77" t="s">
        <v>176</v>
      </c>
    </row>
    <row r="1538" spans="55:55">
      <c r="BC1538" s="77" t="s">
        <v>176</v>
      </c>
    </row>
    <row r="1539" spans="55:55">
      <c r="BC1539" s="77" t="s">
        <v>176</v>
      </c>
    </row>
    <row r="1540" spans="55:55">
      <c r="BC1540" s="77" t="s">
        <v>176</v>
      </c>
    </row>
    <row r="1541" spans="55:55">
      <c r="BC1541" s="77" t="s">
        <v>176</v>
      </c>
    </row>
    <row r="1542" spans="55:55">
      <c r="BC1542" s="77" t="s">
        <v>176</v>
      </c>
    </row>
    <row r="1543" spans="55:55">
      <c r="BC1543" s="77" t="s">
        <v>176</v>
      </c>
    </row>
    <row r="1544" spans="55:55">
      <c r="BC1544" s="77" t="s">
        <v>176</v>
      </c>
    </row>
    <row r="1545" spans="55:55">
      <c r="BC1545" s="77" t="s">
        <v>176</v>
      </c>
    </row>
    <row r="1546" spans="55:55">
      <c r="BC1546" s="77" t="s">
        <v>176</v>
      </c>
    </row>
    <row r="1547" spans="55:55">
      <c r="BC1547" s="77" t="s">
        <v>176</v>
      </c>
    </row>
    <row r="1548" spans="55:55">
      <c r="BC1548" s="77" t="s">
        <v>176</v>
      </c>
    </row>
    <row r="1549" spans="55:55">
      <c r="BC1549" s="77" t="s">
        <v>176</v>
      </c>
    </row>
    <row r="1550" spans="55:55">
      <c r="BC1550" s="77" t="s">
        <v>176</v>
      </c>
    </row>
    <row r="1553" spans="59:59">
      <c r="BG1553" s="77" t="s">
        <v>166</v>
      </c>
    </row>
    <row r="1554" spans="59:59">
      <c r="BG1554" s="77" t="s">
        <v>176</v>
      </c>
    </row>
    <row r="1555" spans="59:59">
      <c r="BG1555" s="77" t="s">
        <v>176</v>
      </c>
    </row>
    <row r="1556" spans="59:59">
      <c r="BG1556" s="77" t="s">
        <v>176</v>
      </c>
    </row>
    <row r="1557" spans="59:59">
      <c r="BG1557" s="77" t="s">
        <v>176</v>
      </c>
    </row>
    <row r="1558" spans="59:59">
      <c r="BG1558" s="77" t="s">
        <v>176</v>
      </c>
    </row>
    <row r="1559" spans="59:59">
      <c r="BG1559" s="77" t="s">
        <v>176</v>
      </c>
    </row>
    <row r="1560" spans="59:59">
      <c r="BG1560" s="77" t="s">
        <v>176</v>
      </c>
    </row>
    <row r="1561" spans="59:59">
      <c r="BG1561" s="77" t="s">
        <v>176</v>
      </c>
    </row>
    <row r="1562" spans="59:59">
      <c r="BG1562" s="77" t="s">
        <v>176</v>
      </c>
    </row>
    <row r="1563" spans="59:59">
      <c r="BG1563" s="77" t="s">
        <v>176</v>
      </c>
    </row>
    <row r="1564" spans="59:59">
      <c r="BG1564" s="77" t="s">
        <v>176</v>
      </c>
    </row>
    <row r="1565" spans="59:59">
      <c r="BG1565" s="77" t="s">
        <v>176</v>
      </c>
    </row>
    <row r="1566" spans="59:59">
      <c r="BG1566" s="77" t="s">
        <v>176</v>
      </c>
    </row>
    <row r="1567" spans="59:59">
      <c r="BG1567" s="77" t="s">
        <v>176</v>
      </c>
    </row>
    <row r="1568" spans="59:59">
      <c r="BG1568" s="77" t="s">
        <v>176</v>
      </c>
    </row>
    <row r="1569" spans="59:59">
      <c r="BG1569" s="77" t="s">
        <v>176</v>
      </c>
    </row>
    <row r="1570" spans="59:59">
      <c r="BG1570" s="77" t="s">
        <v>176</v>
      </c>
    </row>
    <row r="1571" spans="59:59">
      <c r="BG1571" s="77" t="s">
        <v>176</v>
      </c>
    </row>
    <row r="1572" spans="59:59">
      <c r="BG1572" s="77" t="s">
        <v>176</v>
      </c>
    </row>
    <row r="1573" spans="59:59">
      <c r="BG1573" s="77" t="s">
        <v>176</v>
      </c>
    </row>
    <row r="1574" spans="59:59">
      <c r="BG1574" s="77" t="s">
        <v>176</v>
      </c>
    </row>
    <row r="1575" spans="59:59">
      <c r="BG1575" s="77" t="s">
        <v>176</v>
      </c>
    </row>
    <row r="1576" spans="59:59">
      <c r="BG1576" s="77" t="s">
        <v>176</v>
      </c>
    </row>
    <row r="1577" spans="59:59">
      <c r="BG1577" s="77" t="s">
        <v>176</v>
      </c>
    </row>
    <row r="1578" spans="59:59">
      <c r="BG1578" s="77" t="s">
        <v>176</v>
      </c>
    </row>
    <row r="1579" spans="59:59">
      <c r="BG1579" s="77" t="s">
        <v>176</v>
      </c>
    </row>
    <row r="1580" spans="59:59">
      <c r="BG1580" s="77" t="s">
        <v>176</v>
      </c>
    </row>
    <row r="1581" spans="59:59">
      <c r="BG1581" s="77" t="s">
        <v>176</v>
      </c>
    </row>
    <row r="1582" spans="59:59">
      <c r="BG1582" s="77" t="s">
        <v>176</v>
      </c>
    </row>
    <row r="1583" spans="59:59">
      <c r="BG1583" s="77" t="s">
        <v>176</v>
      </c>
    </row>
    <row r="1584" spans="59:59">
      <c r="BG1584" s="77" t="s">
        <v>176</v>
      </c>
    </row>
    <row r="1585" spans="59:59">
      <c r="BG1585" s="77" t="s">
        <v>176</v>
      </c>
    </row>
    <row r="1586" spans="59:59">
      <c r="BG1586" s="77" t="s">
        <v>176</v>
      </c>
    </row>
    <row r="1587" spans="59:59">
      <c r="BG1587" s="77" t="s">
        <v>176</v>
      </c>
    </row>
    <row r="1588" spans="59:59">
      <c r="BG1588" s="77" t="s">
        <v>176</v>
      </c>
    </row>
    <row r="1589" spans="59:59">
      <c r="BG1589" s="77" t="s">
        <v>176</v>
      </c>
    </row>
    <row r="1590" spans="59:59">
      <c r="BG1590" s="77" t="s">
        <v>176</v>
      </c>
    </row>
    <row r="1591" spans="59:59">
      <c r="BG1591" s="77" t="s">
        <v>176</v>
      </c>
    </row>
    <row r="1592" spans="59:59">
      <c r="BG1592" s="77" t="s">
        <v>176</v>
      </c>
    </row>
    <row r="1593" spans="59:59">
      <c r="BG1593" s="77" t="s">
        <v>176</v>
      </c>
    </row>
    <row r="1594" spans="59:59">
      <c r="BG1594" s="77" t="s">
        <v>176</v>
      </c>
    </row>
    <row r="1595" spans="59:59">
      <c r="BG1595" s="77" t="s">
        <v>176</v>
      </c>
    </row>
    <row r="1596" spans="59:59">
      <c r="BG1596" s="77" t="s">
        <v>176</v>
      </c>
    </row>
    <row r="1597" spans="59:59">
      <c r="BG1597" s="77" t="s">
        <v>176</v>
      </c>
    </row>
    <row r="1598" spans="59:59">
      <c r="BG1598" s="77" t="s">
        <v>176</v>
      </c>
    </row>
    <row r="1599" spans="59:59">
      <c r="BG1599" s="77" t="s">
        <v>176</v>
      </c>
    </row>
    <row r="1600" spans="59:59">
      <c r="BG1600" s="77" t="s">
        <v>176</v>
      </c>
    </row>
    <row r="1601" spans="59:59">
      <c r="BG1601" s="77" t="s">
        <v>176</v>
      </c>
    </row>
    <row r="1602" spans="59:59">
      <c r="BG1602" s="77" t="s">
        <v>176</v>
      </c>
    </row>
    <row r="1603" spans="59:59">
      <c r="BG1603" s="77" t="s">
        <v>176</v>
      </c>
    </row>
    <row r="1604" spans="59:59">
      <c r="BG1604" s="77" t="s">
        <v>176</v>
      </c>
    </row>
    <row r="1605" spans="59:59">
      <c r="BG1605" s="77" t="s">
        <v>176</v>
      </c>
    </row>
    <row r="1606" spans="59:59">
      <c r="BG1606" s="77" t="s">
        <v>176</v>
      </c>
    </row>
    <row r="1607" spans="59:59">
      <c r="BG1607" s="77" t="s">
        <v>176</v>
      </c>
    </row>
    <row r="1608" spans="59:59">
      <c r="BG1608" s="77" t="s">
        <v>176</v>
      </c>
    </row>
    <row r="1609" spans="59:59">
      <c r="BG1609" s="77" t="s">
        <v>176</v>
      </c>
    </row>
    <row r="1610" spans="59:59">
      <c r="BG1610" s="77" t="s">
        <v>176</v>
      </c>
    </row>
    <row r="1611" spans="59:59">
      <c r="BG1611" s="77" t="s">
        <v>176</v>
      </c>
    </row>
    <row r="1612" spans="59:59">
      <c r="BG1612" s="77" t="s">
        <v>176</v>
      </c>
    </row>
    <row r="1613" spans="59:59">
      <c r="BG1613" s="77" t="s">
        <v>176</v>
      </c>
    </row>
    <row r="1614" spans="59:59">
      <c r="BG1614" s="77" t="s">
        <v>176</v>
      </c>
    </row>
    <row r="1615" spans="59:59">
      <c r="BG1615" s="77" t="s">
        <v>176</v>
      </c>
    </row>
    <row r="1616" spans="59:59">
      <c r="BG1616" s="77" t="s">
        <v>176</v>
      </c>
    </row>
    <row r="1617" spans="59:59">
      <c r="BG1617" s="77" t="s">
        <v>176</v>
      </c>
    </row>
    <row r="1618" spans="59:59">
      <c r="BG1618" s="77" t="s">
        <v>176</v>
      </c>
    </row>
    <row r="1619" spans="59:59">
      <c r="BG1619" s="77" t="s">
        <v>176</v>
      </c>
    </row>
    <row r="1620" spans="59:59">
      <c r="BG1620" s="77" t="s">
        <v>176</v>
      </c>
    </row>
    <row r="1621" spans="59:59">
      <c r="BG1621" s="77" t="s">
        <v>176</v>
      </c>
    </row>
    <row r="1622" spans="59:59">
      <c r="BG1622" s="77" t="s">
        <v>176</v>
      </c>
    </row>
    <row r="1623" spans="59:59">
      <c r="BG1623" s="77" t="s">
        <v>176</v>
      </c>
    </row>
    <row r="1624" spans="59:59">
      <c r="BG1624" s="77" t="s">
        <v>176</v>
      </c>
    </row>
    <row r="1625" spans="59:59">
      <c r="BG1625" s="77" t="s">
        <v>176</v>
      </c>
    </row>
    <row r="1626" spans="59:59">
      <c r="BG1626" s="77" t="s">
        <v>176</v>
      </c>
    </row>
    <row r="1627" spans="59:59">
      <c r="BG1627" s="77" t="s">
        <v>176</v>
      </c>
    </row>
    <row r="1628" spans="59:59">
      <c r="BG1628" s="77" t="s">
        <v>176</v>
      </c>
    </row>
    <row r="1629" spans="59:59">
      <c r="BG1629" s="77" t="s">
        <v>176</v>
      </c>
    </row>
    <row r="1630" spans="59:59">
      <c r="BG1630" s="77" t="s">
        <v>176</v>
      </c>
    </row>
    <row r="1631" spans="59:59">
      <c r="BG1631" s="77" t="s">
        <v>176</v>
      </c>
    </row>
    <row r="1632" spans="59:59">
      <c r="BG1632" s="77" t="s">
        <v>176</v>
      </c>
    </row>
    <row r="1633" spans="59:59">
      <c r="BG1633" s="77" t="s">
        <v>176</v>
      </c>
    </row>
    <row r="1634" spans="59:59">
      <c r="BG1634" s="77" t="s">
        <v>176</v>
      </c>
    </row>
    <row r="1635" spans="59:59">
      <c r="BG1635" s="77" t="s">
        <v>176</v>
      </c>
    </row>
    <row r="1636" spans="59:59">
      <c r="BG1636" s="77" t="s">
        <v>176</v>
      </c>
    </row>
    <row r="1637" spans="59:59">
      <c r="BG1637" s="77" t="s">
        <v>176</v>
      </c>
    </row>
    <row r="1638" spans="59:59">
      <c r="BG1638" s="77" t="s">
        <v>176</v>
      </c>
    </row>
    <row r="1639" spans="59:59">
      <c r="BG1639" s="77" t="s">
        <v>176</v>
      </c>
    </row>
    <row r="1640" spans="59:59">
      <c r="BG1640" s="77" t="s">
        <v>176</v>
      </c>
    </row>
    <row r="1641" spans="59:59">
      <c r="BG1641" s="77" t="s">
        <v>176</v>
      </c>
    </row>
    <row r="1642" spans="59:59">
      <c r="BG1642" s="77" t="s">
        <v>176</v>
      </c>
    </row>
    <row r="1643" spans="59:59">
      <c r="BG1643" s="77" t="s">
        <v>176</v>
      </c>
    </row>
    <row r="1644" spans="59:59">
      <c r="BG1644" s="77" t="s">
        <v>176</v>
      </c>
    </row>
    <row r="1645" spans="59:59">
      <c r="BG1645" s="77" t="s">
        <v>176</v>
      </c>
    </row>
    <row r="1646" spans="59:59">
      <c r="BG1646" s="77" t="s">
        <v>176</v>
      </c>
    </row>
    <row r="1647" spans="59:59">
      <c r="BG1647" s="77" t="s">
        <v>176</v>
      </c>
    </row>
    <row r="1648" spans="59:59">
      <c r="BG1648" s="77" t="s">
        <v>176</v>
      </c>
    </row>
    <row r="1649" spans="59:63">
      <c r="BG1649" s="77" t="s">
        <v>176</v>
      </c>
    </row>
    <row r="1650" spans="59:63">
      <c r="BG1650" s="77" t="s">
        <v>176</v>
      </c>
    </row>
    <row r="1653" spans="59:63">
      <c r="BK1653" s="77" t="s">
        <v>166</v>
      </c>
    </row>
    <row r="1654" spans="59:63">
      <c r="BK1654" s="77" t="s">
        <v>176</v>
      </c>
    </row>
    <row r="1655" spans="59:63">
      <c r="BK1655" s="77" t="s">
        <v>176</v>
      </c>
    </row>
    <row r="1656" spans="59:63">
      <c r="BK1656" s="77" t="s">
        <v>176</v>
      </c>
    </row>
    <row r="1657" spans="59:63">
      <c r="BK1657" s="77" t="s">
        <v>176</v>
      </c>
    </row>
    <row r="1658" spans="59:63">
      <c r="BK1658" s="77" t="s">
        <v>176</v>
      </c>
    </row>
    <row r="1659" spans="59:63">
      <c r="BK1659" s="77" t="s">
        <v>176</v>
      </c>
    </row>
    <row r="1660" spans="59:63">
      <c r="BK1660" s="77" t="s">
        <v>176</v>
      </c>
    </row>
    <row r="1661" spans="59:63">
      <c r="BK1661" s="77" t="s">
        <v>176</v>
      </c>
    </row>
    <row r="1662" spans="59:63">
      <c r="BK1662" s="77" t="s">
        <v>176</v>
      </c>
    </row>
    <row r="1663" spans="59:63">
      <c r="BK1663" s="77" t="s">
        <v>176</v>
      </c>
    </row>
    <row r="1664" spans="59:63">
      <c r="BK1664" s="77" t="s">
        <v>176</v>
      </c>
    </row>
    <row r="1665" spans="63:63">
      <c r="BK1665" s="77" t="s">
        <v>176</v>
      </c>
    </row>
    <row r="1666" spans="63:63">
      <c r="BK1666" s="77" t="s">
        <v>176</v>
      </c>
    </row>
    <row r="1667" spans="63:63">
      <c r="BK1667" s="77" t="s">
        <v>176</v>
      </c>
    </row>
    <row r="1668" spans="63:63">
      <c r="BK1668" s="77" t="s">
        <v>176</v>
      </c>
    </row>
    <row r="1669" spans="63:63">
      <c r="BK1669" s="77" t="s">
        <v>176</v>
      </c>
    </row>
    <row r="1670" spans="63:63">
      <c r="BK1670" s="77" t="s">
        <v>176</v>
      </c>
    </row>
    <row r="1671" spans="63:63">
      <c r="BK1671" s="77" t="s">
        <v>176</v>
      </c>
    </row>
    <row r="1672" spans="63:63">
      <c r="BK1672" s="77" t="s">
        <v>176</v>
      </c>
    </row>
    <row r="1673" spans="63:63">
      <c r="BK1673" s="77" t="s">
        <v>176</v>
      </c>
    </row>
    <row r="1674" spans="63:63">
      <c r="BK1674" s="77" t="s">
        <v>176</v>
      </c>
    </row>
    <row r="1675" spans="63:63">
      <c r="BK1675" s="77" t="s">
        <v>176</v>
      </c>
    </row>
    <row r="1676" spans="63:63">
      <c r="BK1676" s="77" t="s">
        <v>176</v>
      </c>
    </row>
    <row r="1677" spans="63:63">
      <c r="BK1677" s="77" t="s">
        <v>176</v>
      </c>
    </row>
    <row r="1678" spans="63:63">
      <c r="BK1678" s="77" t="s">
        <v>176</v>
      </c>
    </row>
    <row r="1679" spans="63:63">
      <c r="BK1679" s="77" t="s">
        <v>176</v>
      </c>
    </row>
    <row r="1680" spans="63:63">
      <c r="BK1680" s="77" t="s">
        <v>176</v>
      </c>
    </row>
    <row r="1681" spans="63:63">
      <c r="BK1681" s="77" t="s">
        <v>176</v>
      </c>
    </row>
    <row r="1682" spans="63:63">
      <c r="BK1682" s="77" t="s">
        <v>176</v>
      </c>
    </row>
    <row r="1683" spans="63:63">
      <c r="BK1683" s="77" t="s">
        <v>176</v>
      </c>
    </row>
    <row r="1684" spans="63:63">
      <c r="BK1684" s="77" t="s">
        <v>176</v>
      </c>
    </row>
    <row r="1685" spans="63:63">
      <c r="BK1685" s="77" t="s">
        <v>176</v>
      </c>
    </row>
    <row r="1686" spans="63:63">
      <c r="BK1686" s="77" t="s">
        <v>176</v>
      </c>
    </row>
    <row r="1687" spans="63:63">
      <c r="BK1687" s="77" t="s">
        <v>176</v>
      </c>
    </row>
    <row r="1688" spans="63:63">
      <c r="BK1688" s="77" t="s">
        <v>176</v>
      </c>
    </row>
    <row r="1689" spans="63:63">
      <c r="BK1689" s="77" t="s">
        <v>176</v>
      </c>
    </row>
    <row r="1690" spans="63:63">
      <c r="BK1690" s="77" t="s">
        <v>176</v>
      </c>
    </row>
    <row r="1691" spans="63:63">
      <c r="BK1691" s="77" t="s">
        <v>176</v>
      </c>
    </row>
    <row r="1692" spans="63:63">
      <c r="BK1692" s="77" t="s">
        <v>176</v>
      </c>
    </row>
    <row r="1693" spans="63:63">
      <c r="BK1693" s="77" t="s">
        <v>176</v>
      </c>
    </row>
    <row r="1694" spans="63:63">
      <c r="BK1694" s="77" t="s">
        <v>176</v>
      </c>
    </row>
    <row r="1695" spans="63:63">
      <c r="BK1695" s="77" t="s">
        <v>176</v>
      </c>
    </row>
    <row r="1696" spans="63:63">
      <c r="BK1696" s="77" t="s">
        <v>176</v>
      </c>
    </row>
    <row r="1697" spans="63:63">
      <c r="BK1697" s="77" t="s">
        <v>176</v>
      </c>
    </row>
    <row r="1698" spans="63:63">
      <c r="BK1698" s="77" t="s">
        <v>176</v>
      </c>
    </row>
    <row r="1699" spans="63:63">
      <c r="BK1699" s="77" t="s">
        <v>176</v>
      </c>
    </row>
    <row r="1700" spans="63:63">
      <c r="BK1700" s="77" t="s">
        <v>176</v>
      </c>
    </row>
    <row r="1701" spans="63:63">
      <c r="BK1701" s="77" t="s">
        <v>176</v>
      </c>
    </row>
    <row r="1702" spans="63:63">
      <c r="BK1702" s="77" t="s">
        <v>176</v>
      </c>
    </row>
    <row r="1703" spans="63:63">
      <c r="BK1703" s="77" t="s">
        <v>176</v>
      </c>
    </row>
    <row r="1704" spans="63:63">
      <c r="BK1704" s="77" t="s">
        <v>176</v>
      </c>
    </row>
    <row r="1705" spans="63:63">
      <c r="BK1705" s="77" t="s">
        <v>176</v>
      </c>
    </row>
    <row r="1706" spans="63:63">
      <c r="BK1706" s="77" t="s">
        <v>176</v>
      </c>
    </row>
    <row r="1707" spans="63:63">
      <c r="BK1707" s="77" t="s">
        <v>176</v>
      </c>
    </row>
    <row r="1708" spans="63:63">
      <c r="BK1708" s="77" t="s">
        <v>176</v>
      </c>
    </row>
    <row r="1709" spans="63:63">
      <c r="BK1709" s="77" t="s">
        <v>176</v>
      </c>
    </row>
    <row r="1710" spans="63:63">
      <c r="BK1710" s="77" t="s">
        <v>176</v>
      </c>
    </row>
    <row r="1711" spans="63:63">
      <c r="BK1711" s="77" t="s">
        <v>176</v>
      </c>
    </row>
    <row r="1712" spans="63:63">
      <c r="BK1712" s="77" t="s">
        <v>176</v>
      </c>
    </row>
    <row r="1713" spans="63:63">
      <c r="BK1713" s="77" t="s">
        <v>176</v>
      </c>
    </row>
    <row r="1714" spans="63:63">
      <c r="BK1714" s="77" t="s">
        <v>176</v>
      </c>
    </row>
    <row r="1715" spans="63:63">
      <c r="BK1715" s="77" t="s">
        <v>176</v>
      </c>
    </row>
    <row r="1716" spans="63:63">
      <c r="BK1716" s="77" t="s">
        <v>176</v>
      </c>
    </row>
    <row r="1717" spans="63:63">
      <c r="BK1717" s="77" t="s">
        <v>176</v>
      </c>
    </row>
    <row r="1718" spans="63:63">
      <c r="BK1718" s="77" t="s">
        <v>176</v>
      </c>
    </row>
    <row r="1719" spans="63:63">
      <c r="BK1719" s="77" t="s">
        <v>176</v>
      </c>
    </row>
    <row r="1720" spans="63:63">
      <c r="BK1720" s="77" t="s">
        <v>176</v>
      </c>
    </row>
    <row r="1721" spans="63:63">
      <c r="BK1721" s="77" t="s">
        <v>176</v>
      </c>
    </row>
    <row r="1722" spans="63:63">
      <c r="BK1722" s="77" t="s">
        <v>176</v>
      </c>
    </row>
    <row r="1723" spans="63:63">
      <c r="BK1723" s="77" t="s">
        <v>176</v>
      </c>
    </row>
    <row r="1724" spans="63:63">
      <c r="BK1724" s="77" t="s">
        <v>176</v>
      </c>
    </row>
    <row r="1725" spans="63:63">
      <c r="BK1725" s="77" t="s">
        <v>176</v>
      </c>
    </row>
    <row r="1726" spans="63:63">
      <c r="BK1726" s="77" t="s">
        <v>176</v>
      </c>
    </row>
    <row r="1727" spans="63:63">
      <c r="BK1727" s="77" t="s">
        <v>176</v>
      </c>
    </row>
    <row r="1728" spans="63:63">
      <c r="BK1728" s="77" t="s">
        <v>176</v>
      </c>
    </row>
    <row r="1729" spans="63:63">
      <c r="BK1729" s="77" t="s">
        <v>176</v>
      </c>
    </row>
    <row r="1730" spans="63:63">
      <c r="BK1730" s="77" t="s">
        <v>176</v>
      </c>
    </row>
    <row r="1731" spans="63:63">
      <c r="BK1731" s="77" t="s">
        <v>176</v>
      </c>
    </row>
    <row r="1732" spans="63:63">
      <c r="BK1732" s="77" t="s">
        <v>176</v>
      </c>
    </row>
    <row r="1733" spans="63:63">
      <c r="BK1733" s="77" t="s">
        <v>176</v>
      </c>
    </row>
    <row r="1734" spans="63:63">
      <c r="BK1734" s="77" t="s">
        <v>176</v>
      </c>
    </row>
    <row r="1735" spans="63:63">
      <c r="BK1735" s="77" t="s">
        <v>176</v>
      </c>
    </row>
    <row r="1736" spans="63:63">
      <c r="BK1736" s="77" t="s">
        <v>176</v>
      </c>
    </row>
    <row r="1737" spans="63:63">
      <c r="BK1737" s="77" t="s">
        <v>176</v>
      </c>
    </row>
    <row r="1738" spans="63:63">
      <c r="BK1738" s="77" t="s">
        <v>176</v>
      </c>
    </row>
    <row r="1739" spans="63:63">
      <c r="BK1739" s="77" t="s">
        <v>176</v>
      </c>
    </row>
    <row r="1740" spans="63:63">
      <c r="BK1740" s="77" t="s">
        <v>176</v>
      </c>
    </row>
    <row r="1741" spans="63:63">
      <c r="BK1741" s="77" t="s">
        <v>176</v>
      </c>
    </row>
    <row r="1742" spans="63:63">
      <c r="BK1742" s="77" t="s">
        <v>176</v>
      </c>
    </row>
    <row r="1743" spans="63:63">
      <c r="BK1743" s="77" t="s">
        <v>176</v>
      </c>
    </row>
    <row r="1744" spans="63:63">
      <c r="BK1744" s="77" t="s">
        <v>176</v>
      </c>
    </row>
    <row r="1745" spans="63:67">
      <c r="BK1745" s="77" t="s">
        <v>176</v>
      </c>
    </row>
    <row r="1746" spans="63:67">
      <c r="BK1746" s="77" t="s">
        <v>176</v>
      </c>
    </row>
    <row r="1747" spans="63:67">
      <c r="BK1747" s="77" t="s">
        <v>176</v>
      </c>
    </row>
    <row r="1748" spans="63:67">
      <c r="BK1748" s="77" t="s">
        <v>176</v>
      </c>
    </row>
    <row r="1749" spans="63:67">
      <c r="BK1749" s="77" t="s">
        <v>176</v>
      </c>
    </row>
    <row r="1750" spans="63:67">
      <c r="BK1750" s="77" t="s">
        <v>176</v>
      </c>
    </row>
    <row r="1753" spans="63:67">
      <c r="BO1753" s="77" t="s">
        <v>166</v>
      </c>
    </row>
    <row r="1754" spans="63:67">
      <c r="BO1754" s="77" t="s">
        <v>176</v>
      </c>
    </row>
    <row r="1755" spans="63:67">
      <c r="BO1755" s="77" t="s">
        <v>176</v>
      </c>
    </row>
    <row r="1756" spans="63:67">
      <c r="BO1756" s="77" t="s">
        <v>176</v>
      </c>
    </row>
    <row r="1757" spans="63:67">
      <c r="BO1757" s="77" t="s">
        <v>176</v>
      </c>
    </row>
    <row r="1758" spans="63:67">
      <c r="BO1758" s="77" t="s">
        <v>176</v>
      </c>
    </row>
    <row r="1759" spans="63:67">
      <c r="BO1759" s="77" t="s">
        <v>176</v>
      </c>
    </row>
    <row r="1760" spans="63:67">
      <c r="BO1760" s="77" t="s">
        <v>176</v>
      </c>
    </row>
    <row r="1761" spans="67:67">
      <c r="BO1761" s="77" t="s">
        <v>176</v>
      </c>
    </row>
    <row r="1762" spans="67:67">
      <c r="BO1762" s="77" t="s">
        <v>176</v>
      </c>
    </row>
    <row r="1763" spans="67:67">
      <c r="BO1763" s="77" t="s">
        <v>176</v>
      </c>
    </row>
    <row r="1764" spans="67:67">
      <c r="BO1764" s="77" t="s">
        <v>176</v>
      </c>
    </row>
    <row r="1765" spans="67:67">
      <c r="BO1765" s="77" t="s">
        <v>176</v>
      </c>
    </row>
    <row r="1766" spans="67:67">
      <c r="BO1766" s="77" t="s">
        <v>176</v>
      </c>
    </row>
    <row r="1767" spans="67:67">
      <c r="BO1767" s="77" t="s">
        <v>176</v>
      </c>
    </row>
    <row r="1768" spans="67:67">
      <c r="BO1768" s="77" t="s">
        <v>176</v>
      </c>
    </row>
    <row r="1769" spans="67:67">
      <c r="BO1769" s="77" t="s">
        <v>176</v>
      </c>
    </row>
    <row r="1770" spans="67:67">
      <c r="BO1770" s="77" t="s">
        <v>176</v>
      </c>
    </row>
    <row r="1771" spans="67:67">
      <c r="BO1771" s="77" t="s">
        <v>176</v>
      </c>
    </row>
    <row r="1772" spans="67:67">
      <c r="BO1772" s="77" t="s">
        <v>176</v>
      </c>
    </row>
    <row r="1773" spans="67:67">
      <c r="BO1773" s="77" t="s">
        <v>176</v>
      </c>
    </row>
    <row r="1774" spans="67:67">
      <c r="BO1774" s="77" t="s">
        <v>176</v>
      </c>
    </row>
    <row r="1775" spans="67:67">
      <c r="BO1775" s="77" t="s">
        <v>176</v>
      </c>
    </row>
    <row r="1776" spans="67:67">
      <c r="BO1776" s="77" t="s">
        <v>176</v>
      </c>
    </row>
    <row r="1777" spans="67:67">
      <c r="BO1777" s="77" t="s">
        <v>176</v>
      </c>
    </row>
    <row r="1778" spans="67:67">
      <c r="BO1778" s="77" t="s">
        <v>176</v>
      </c>
    </row>
    <row r="1779" spans="67:67">
      <c r="BO1779" s="77" t="s">
        <v>176</v>
      </c>
    </row>
    <row r="1780" spans="67:67">
      <c r="BO1780" s="77" t="s">
        <v>176</v>
      </c>
    </row>
    <row r="1781" spans="67:67">
      <c r="BO1781" s="77" t="s">
        <v>176</v>
      </c>
    </row>
    <row r="1782" spans="67:67">
      <c r="BO1782" s="77" t="s">
        <v>176</v>
      </c>
    </row>
    <row r="1783" spans="67:67">
      <c r="BO1783" s="77" t="s">
        <v>176</v>
      </c>
    </row>
    <row r="1784" spans="67:67">
      <c r="BO1784" s="77" t="s">
        <v>176</v>
      </c>
    </row>
    <row r="1785" spans="67:67">
      <c r="BO1785" s="77" t="s">
        <v>176</v>
      </c>
    </row>
    <row r="1786" spans="67:67">
      <c r="BO1786" s="77" t="s">
        <v>176</v>
      </c>
    </row>
    <row r="1787" spans="67:67">
      <c r="BO1787" s="77" t="s">
        <v>176</v>
      </c>
    </row>
    <row r="1788" spans="67:67">
      <c r="BO1788" s="77" t="s">
        <v>176</v>
      </c>
    </row>
    <row r="1789" spans="67:67">
      <c r="BO1789" s="77" t="s">
        <v>176</v>
      </c>
    </row>
    <row r="1790" spans="67:67">
      <c r="BO1790" s="77" t="s">
        <v>176</v>
      </c>
    </row>
    <row r="1791" spans="67:67">
      <c r="BO1791" s="77" t="s">
        <v>176</v>
      </c>
    </row>
    <row r="1792" spans="67:67">
      <c r="BO1792" s="77" t="s">
        <v>176</v>
      </c>
    </row>
    <row r="1793" spans="67:67">
      <c r="BO1793" s="77" t="s">
        <v>176</v>
      </c>
    </row>
    <row r="1794" spans="67:67">
      <c r="BO1794" s="77" t="s">
        <v>176</v>
      </c>
    </row>
    <row r="1795" spans="67:67">
      <c r="BO1795" s="77" t="s">
        <v>176</v>
      </c>
    </row>
    <row r="1796" spans="67:67">
      <c r="BO1796" s="77" t="s">
        <v>176</v>
      </c>
    </row>
    <row r="1797" spans="67:67">
      <c r="BO1797" s="77" t="s">
        <v>176</v>
      </c>
    </row>
    <row r="1798" spans="67:67">
      <c r="BO1798" s="77" t="s">
        <v>176</v>
      </c>
    </row>
    <row r="1799" spans="67:67">
      <c r="BO1799" s="77" t="s">
        <v>176</v>
      </c>
    </row>
    <row r="1800" spans="67:67">
      <c r="BO1800" s="77" t="s">
        <v>176</v>
      </c>
    </row>
    <row r="1801" spans="67:67">
      <c r="BO1801" s="77" t="s">
        <v>176</v>
      </c>
    </row>
    <row r="1802" spans="67:67">
      <c r="BO1802" s="77" t="s">
        <v>176</v>
      </c>
    </row>
    <row r="1803" spans="67:67">
      <c r="BO1803" s="77" t="s">
        <v>176</v>
      </c>
    </row>
    <row r="1804" spans="67:67">
      <c r="BO1804" s="77" t="s">
        <v>176</v>
      </c>
    </row>
    <row r="1805" spans="67:67">
      <c r="BO1805" s="77" t="s">
        <v>176</v>
      </c>
    </row>
    <row r="1806" spans="67:67">
      <c r="BO1806" s="77" t="s">
        <v>176</v>
      </c>
    </row>
    <row r="1807" spans="67:67">
      <c r="BO1807" s="77" t="s">
        <v>176</v>
      </c>
    </row>
    <row r="1808" spans="67:67">
      <c r="BO1808" s="77" t="s">
        <v>176</v>
      </c>
    </row>
    <row r="1809" spans="67:67">
      <c r="BO1809" s="77" t="s">
        <v>176</v>
      </c>
    </row>
    <row r="1810" spans="67:67">
      <c r="BO1810" s="77" t="s">
        <v>176</v>
      </c>
    </row>
    <row r="1811" spans="67:67">
      <c r="BO1811" s="77" t="s">
        <v>176</v>
      </c>
    </row>
    <row r="1812" spans="67:67">
      <c r="BO1812" s="77" t="s">
        <v>176</v>
      </c>
    </row>
    <row r="1813" spans="67:67">
      <c r="BO1813" s="77" t="s">
        <v>176</v>
      </c>
    </row>
    <row r="1814" spans="67:67">
      <c r="BO1814" s="77" t="s">
        <v>176</v>
      </c>
    </row>
    <row r="1815" spans="67:67">
      <c r="BO1815" s="77" t="s">
        <v>176</v>
      </c>
    </row>
    <row r="1816" spans="67:67">
      <c r="BO1816" s="77" t="s">
        <v>176</v>
      </c>
    </row>
    <row r="1817" spans="67:67">
      <c r="BO1817" s="77" t="s">
        <v>176</v>
      </c>
    </row>
    <row r="1818" spans="67:67">
      <c r="BO1818" s="77" t="s">
        <v>176</v>
      </c>
    </row>
    <row r="1819" spans="67:67">
      <c r="BO1819" s="77" t="s">
        <v>176</v>
      </c>
    </row>
    <row r="1820" spans="67:67">
      <c r="BO1820" s="77" t="s">
        <v>176</v>
      </c>
    </row>
    <row r="1821" spans="67:67">
      <c r="BO1821" s="77" t="s">
        <v>176</v>
      </c>
    </row>
    <row r="1822" spans="67:67">
      <c r="BO1822" s="77" t="s">
        <v>176</v>
      </c>
    </row>
    <row r="1823" spans="67:67">
      <c r="BO1823" s="77" t="s">
        <v>176</v>
      </c>
    </row>
    <row r="1824" spans="67:67">
      <c r="BO1824" s="77" t="s">
        <v>176</v>
      </c>
    </row>
    <row r="1825" spans="67:67">
      <c r="BO1825" s="77" t="s">
        <v>176</v>
      </c>
    </row>
    <row r="1826" spans="67:67">
      <c r="BO1826" s="77" t="s">
        <v>176</v>
      </c>
    </row>
    <row r="1827" spans="67:67">
      <c r="BO1827" s="77" t="s">
        <v>176</v>
      </c>
    </row>
    <row r="1828" spans="67:67">
      <c r="BO1828" s="77" t="s">
        <v>176</v>
      </c>
    </row>
    <row r="1829" spans="67:67">
      <c r="BO1829" s="77" t="s">
        <v>176</v>
      </c>
    </row>
    <row r="1830" spans="67:67">
      <c r="BO1830" s="77" t="s">
        <v>176</v>
      </c>
    </row>
    <row r="1831" spans="67:67">
      <c r="BO1831" s="77" t="s">
        <v>176</v>
      </c>
    </row>
    <row r="1832" spans="67:67">
      <c r="BO1832" s="77" t="s">
        <v>176</v>
      </c>
    </row>
    <row r="1833" spans="67:67">
      <c r="BO1833" s="77" t="s">
        <v>176</v>
      </c>
    </row>
    <row r="1834" spans="67:67">
      <c r="BO1834" s="77" t="s">
        <v>176</v>
      </c>
    </row>
    <row r="1835" spans="67:67">
      <c r="BO1835" s="77" t="s">
        <v>176</v>
      </c>
    </row>
    <row r="1836" spans="67:67">
      <c r="BO1836" s="77" t="s">
        <v>176</v>
      </c>
    </row>
    <row r="1837" spans="67:67">
      <c r="BO1837" s="77" t="s">
        <v>176</v>
      </c>
    </row>
    <row r="1838" spans="67:67">
      <c r="BO1838" s="77" t="s">
        <v>176</v>
      </c>
    </row>
    <row r="1839" spans="67:67">
      <c r="BO1839" s="77" t="s">
        <v>176</v>
      </c>
    </row>
    <row r="1840" spans="67:67">
      <c r="BO1840" s="77" t="s">
        <v>176</v>
      </c>
    </row>
    <row r="1841" spans="67:67">
      <c r="BO1841" s="77" t="s">
        <v>176</v>
      </c>
    </row>
    <row r="1842" spans="67:67">
      <c r="BO1842" s="77" t="s">
        <v>176</v>
      </c>
    </row>
    <row r="1843" spans="67:67">
      <c r="BO1843" s="77" t="s">
        <v>176</v>
      </c>
    </row>
    <row r="1844" spans="67:67">
      <c r="BO1844" s="77" t="s">
        <v>176</v>
      </c>
    </row>
    <row r="1845" spans="67:67">
      <c r="BO1845" s="77" t="s">
        <v>176</v>
      </c>
    </row>
    <row r="1846" spans="67:67">
      <c r="BO1846" s="77" t="s">
        <v>176</v>
      </c>
    </row>
    <row r="1847" spans="67:67">
      <c r="BO1847" s="77" t="s">
        <v>176</v>
      </c>
    </row>
    <row r="1848" spans="67:67">
      <c r="BO1848" s="77" t="s">
        <v>176</v>
      </c>
    </row>
    <row r="1849" spans="67:67">
      <c r="BO1849" s="77" t="s">
        <v>176</v>
      </c>
    </row>
    <row r="1850" spans="67:67">
      <c r="BO1850" s="77" t="s">
        <v>176</v>
      </c>
    </row>
  </sheetData>
  <autoFilter ref="B2:BP53"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チェックリスト </vt:lpstr>
      <vt:lpstr>要望書 (補正)</vt:lpstr>
      <vt:lpstr>インプットシート</vt:lpstr>
      <vt:lpstr>助成金要望額調書</vt:lpstr>
      <vt:lpstr>要望額調書記入の方法・注意事項 </vt:lpstr>
      <vt:lpstr>備品購入理由書</vt:lpstr>
      <vt:lpstr>アンケート</vt:lpstr>
      <vt:lpstr>別紙１</vt:lpstr>
      <vt:lpstr>別紙２</vt:lpstr>
      <vt:lpstr>別紙３</vt:lpstr>
      <vt:lpstr>触れないでください。</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(補正)'!Print_Area</vt:lpstr>
      <vt:lpstr>インプットシート!Print_Titles</vt:lpstr>
      <vt:lpstr>別紙１!Print_Titles</vt:lpstr>
      <vt:lpstr>別紙２!Print_Titles</vt:lpstr>
      <vt:lpstr>外部者</vt:lpstr>
      <vt:lpstr>内部者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2023-01-05T09:58:27Z</dcterms:modified>
</cp:coreProperties>
</file>