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健康福祉部（本庁）\各課専用\障害者支援課\福祉サービス担当\新型コロナウィルス\★令和３年度生産活動拡大支援事業\02 要望見込額\01 ワムネット掲載\02 起案\"/>
    </mc:Choice>
  </mc:AlternateContent>
  <xr:revisionPtr revIDLastSave="0" documentId="13_ncr:1_{7A5CF2C9-D503-4D70-8C05-3B5CAA07DC74}" xr6:coauthVersionLast="36" xr6:coauthVersionMax="36" xr10:uidLastSave="{00000000-0000-0000-0000-000000000000}"/>
  <bookViews>
    <workbookView xWindow="0" yWindow="0" windowWidth="28800" windowHeight="12210" xr2:uid="{00000000-000D-0000-FFFF-FFFF00000000}"/>
  </bookViews>
  <sheets>
    <sheet name="申請様式" sheetId="1" r:id="rId1"/>
    <sheet name="別添１" sheetId="11" r:id="rId2"/>
    <sheet name="別添２" sheetId="12" r:id="rId3"/>
    <sheet name="別添３" sheetId="13" r:id="rId4"/>
    <sheet name="別添４" sheetId="14" r:id="rId5"/>
    <sheet name="別添５" sheetId="15" r:id="rId6"/>
    <sheet name="別添６" sheetId="16" r:id="rId7"/>
    <sheet name="別添７" sheetId="17" r:id="rId8"/>
    <sheet name="リスト" sheetId="2"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17" l="1"/>
  <c r="B72" i="17"/>
  <c r="D71" i="17"/>
  <c r="B71" i="17"/>
  <c r="D70" i="17"/>
  <c r="B70" i="17"/>
  <c r="D69" i="17"/>
  <c r="B69" i="17"/>
  <c r="I62" i="17"/>
  <c r="I59" i="17"/>
  <c r="I56" i="17"/>
  <c r="I53" i="17"/>
  <c r="H48" i="17"/>
  <c r="J45" i="17"/>
  <c r="G45" i="17"/>
  <c r="H42" i="17"/>
  <c r="J38" i="17"/>
  <c r="J13" i="17"/>
  <c r="D72" i="16"/>
  <c r="B72" i="16"/>
  <c r="D71" i="16"/>
  <c r="B71" i="16"/>
  <c r="D70" i="16"/>
  <c r="B70" i="16"/>
  <c r="D69" i="16"/>
  <c r="B69" i="16"/>
  <c r="I62" i="16"/>
  <c r="I59" i="16"/>
  <c r="I56" i="16"/>
  <c r="I53" i="16"/>
  <c r="H48" i="16"/>
  <c r="J45" i="16" s="1"/>
  <c r="G45" i="16" s="1"/>
  <c r="H42" i="16"/>
  <c r="J39" i="16"/>
  <c r="J38" i="16"/>
  <c r="F39" i="16" s="1"/>
  <c r="J13" i="16"/>
  <c r="D72" i="15"/>
  <c r="B72" i="15"/>
  <c r="D71" i="15"/>
  <c r="B71" i="15"/>
  <c r="D70" i="15"/>
  <c r="B70" i="15"/>
  <c r="D69" i="15"/>
  <c r="B69" i="15"/>
  <c r="I62" i="15"/>
  <c r="I59" i="15"/>
  <c r="I56" i="15"/>
  <c r="I53" i="15"/>
  <c r="H48" i="15"/>
  <c r="J45" i="15" s="1"/>
  <c r="G45" i="15" s="1"/>
  <c r="H42" i="15"/>
  <c r="J39" i="15"/>
  <c r="J38" i="15"/>
  <c r="F39" i="15" s="1"/>
  <c r="J13" i="15"/>
  <c r="D72" i="14"/>
  <c r="B72" i="14"/>
  <c r="D71" i="14"/>
  <c r="B71" i="14"/>
  <c r="D70" i="14"/>
  <c r="B70" i="14"/>
  <c r="D69" i="14"/>
  <c r="B69" i="14"/>
  <c r="I62" i="14"/>
  <c r="I59" i="14"/>
  <c r="I56" i="14"/>
  <c r="I53" i="14"/>
  <c r="H48" i="14"/>
  <c r="J45" i="14" s="1"/>
  <c r="G45" i="14" s="1"/>
  <c r="H42" i="14"/>
  <c r="J39" i="14"/>
  <c r="J38" i="14"/>
  <c r="J13" i="14"/>
  <c r="D72" i="13"/>
  <c r="B72" i="13"/>
  <c r="D71" i="13"/>
  <c r="B71" i="13"/>
  <c r="D70" i="13"/>
  <c r="B70" i="13"/>
  <c r="D69" i="13"/>
  <c r="B69" i="13"/>
  <c r="I62" i="13"/>
  <c r="I59" i="13"/>
  <c r="I56" i="13"/>
  <c r="I53" i="13"/>
  <c r="H48" i="13"/>
  <c r="J45" i="13"/>
  <c r="G45" i="13" s="1"/>
  <c r="H42" i="13"/>
  <c r="J39" i="13" s="1"/>
  <c r="J38" i="13"/>
  <c r="J13" i="13"/>
  <c r="G13" i="13" s="1"/>
  <c r="D72" i="12"/>
  <c r="B72" i="12"/>
  <c r="D71" i="12"/>
  <c r="B71" i="12"/>
  <c r="D70" i="12"/>
  <c r="B70" i="12"/>
  <c r="D69" i="12"/>
  <c r="B69" i="12"/>
  <c r="I62" i="12"/>
  <c r="I59" i="12"/>
  <c r="I56" i="12"/>
  <c r="I53" i="12"/>
  <c r="H48" i="12"/>
  <c r="J45" i="12"/>
  <c r="G45" i="12"/>
  <c r="H42" i="12"/>
  <c r="J38" i="12"/>
  <c r="J13" i="12"/>
  <c r="G13" i="12" s="1"/>
  <c r="J39" i="17" l="1"/>
  <c r="F39" i="17" s="1"/>
  <c r="G13" i="17"/>
  <c r="G13" i="16"/>
  <c r="F70" i="16"/>
  <c r="F72" i="16"/>
  <c r="F71" i="16"/>
  <c r="F69" i="16"/>
  <c r="F72" i="15"/>
  <c r="F71" i="15"/>
  <c r="F70" i="15"/>
  <c r="F69" i="15"/>
  <c r="F70" i="14"/>
  <c r="F71" i="14"/>
  <c r="F72" i="14"/>
  <c r="F69" i="14"/>
  <c r="F39" i="14"/>
  <c r="F72" i="13"/>
  <c r="F71" i="13"/>
  <c r="F70" i="13"/>
  <c r="F69" i="13"/>
  <c r="J39" i="12"/>
  <c r="F39" i="12" s="1"/>
  <c r="G13" i="15"/>
  <c r="G13" i="14"/>
  <c r="F39" i="13"/>
  <c r="H48" i="11"/>
  <c r="J45" i="11" s="1"/>
  <c r="G45" i="11" s="1"/>
  <c r="H42" i="11"/>
  <c r="J39" i="11" s="1"/>
  <c r="J38" i="11"/>
  <c r="F69" i="17" l="1"/>
  <c r="F70" i="17"/>
  <c r="F71" i="17"/>
  <c r="F72" i="17"/>
  <c r="E75" i="16"/>
  <c r="E75" i="15"/>
  <c r="E75" i="14"/>
  <c r="E75" i="13"/>
  <c r="F71" i="12"/>
  <c r="F69" i="12"/>
  <c r="F72" i="12"/>
  <c r="F70" i="12"/>
  <c r="F39" i="11"/>
  <c r="E75" i="17" l="1"/>
  <c r="E75" i="12"/>
  <c r="D72" i="11"/>
  <c r="B72" i="11"/>
  <c r="D71" i="11"/>
  <c r="B71" i="11"/>
  <c r="D70" i="11"/>
  <c r="B70" i="11"/>
  <c r="D69" i="11"/>
  <c r="B69" i="11"/>
  <c r="I62" i="11"/>
  <c r="I59" i="11"/>
  <c r="I56" i="11"/>
  <c r="I53" i="11"/>
  <c r="J13" i="11"/>
  <c r="G13" i="11" s="1"/>
  <c r="I62" i="1"/>
  <c r="I59" i="1"/>
  <c r="I56" i="1"/>
  <c r="I53" i="1"/>
  <c r="D88" i="1"/>
  <c r="D87" i="1"/>
  <c r="D86" i="1"/>
  <c r="B88" i="1"/>
  <c r="B87" i="1"/>
  <c r="B86" i="1"/>
  <c r="B85" i="1"/>
  <c r="D85" i="1"/>
  <c r="F69" i="11" l="1"/>
  <c r="F71" i="11"/>
  <c r="F70" i="11"/>
  <c r="F72" i="11"/>
  <c r="J38" i="1"/>
  <c r="H42" i="1"/>
  <c r="J39" i="1" s="1"/>
  <c r="H48" i="1"/>
  <c r="J13" i="1"/>
  <c r="J45" i="1" l="1"/>
  <c r="G45" i="1" s="1"/>
  <c r="G13" i="1"/>
  <c r="F39" i="1"/>
  <c r="I79" i="1"/>
  <c r="H70" i="15" l="1"/>
  <c r="H70" i="14"/>
  <c r="H72" i="15"/>
  <c r="H70" i="16"/>
  <c r="H70" i="13"/>
  <c r="H69" i="14"/>
  <c r="H72" i="14"/>
  <c r="H69" i="16"/>
  <c r="H69" i="15"/>
  <c r="H71" i="16"/>
  <c r="H71" i="13"/>
  <c r="H69" i="13"/>
  <c r="H71" i="14"/>
  <c r="H72" i="13"/>
  <c r="H72" i="16"/>
  <c r="H71" i="15"/>
  <c r="H70" i="12"/>
  <c r="H72" i="12"/>
  <c r="H71" i="17"/>
  <c r="H72" i="17"/>
  <c r="H69" i="12"/>
  <c r="H71" i="12"/>
  <c r="H69" i="17"/>
  <c r="H70" i="17"/>
  <c r="H69" i="11"/>
  <c r="H71" i="11"/>
  <c r="H72" i="11"/>
  <c r="H70" i="11"/>
  <c r="F85" i="1"/>
  <c r="H85" i="1" s="1"/>
  <c r="F86" i="1"/>
  <c r="H86" i="1" s="1"/>
  <c r="F87" i="1"/>
  <c r="H87" i="1" s="1"/>
  <c r="F88" i="1"/>
  <c r="H88" i="1" s="1"/>
  <c r="J80" i="1"/>
  <c r="F80" i="1" s="1"/>
  <c r="E91" i="1" l="1"/>
  <c r="E75" i="11"/>
</calcChain>
</file>

<file path=xl/sharedStrings.xml><?xml version="1.0" encoding="utf-8"?>
<sst xmlns="http://schemas.openxmlformats.org/spreadsheetml/2006/main" count="614" uniqueCount="87">
  <si>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</si>
  <si>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</si>
  <si>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</si>
  <si>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</si>
  <si>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代表者名</t>
    <rPh sb="0" eb="3">
      <t>ダイヒョウシャ</t>
    </rPh>
    <rPh sb="3" eb="4">
      <t>メイ</t>
    </rPh>
    <phoneticPr fontId="1"/>
  </si>
  <si>
    <t>※１</t>
  </si>
  <si>
    <t>※２</t>
  </si>
  <si>
    <t>※３</t>
    <phoneticPr fontId="1"/>
  </si>
  <si>
    <t>※４</t>
    <phoneticPr fontId="1"/>
  </si>
  <si>
    <t>○</t>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</si>
  <si>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</si>
  <si>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</si>
  <si>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</si>
  <si>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有</t>
    <rPh sb="0" eb="1">
      <t>アリ</t>
    </rPh>
    <phoneticPr fontId="1"/>
  </si>
  <si>
    <t>無</t>
    <rPh sb="0" eb="1">
      <t>ナシ</t>
    </rPh>
    <phoneticPr fontId="1"/>
  </si>
  <si>
    <t>合計</t>
    <rPh sb="0" eb="2">
      <t>ゴウケイ</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</si>
  <si>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</si>
  <si>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</si>
  <si>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令和</t>
    <rPh sb="0" eb="2">
      <t>レイワ</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</si>
  <si>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</si>
  <si>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</si>
  <si>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</si>
  <si>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</si>
  <si>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</si>
  <si>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</si>
  <si>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</si>
  <si>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</si>
  <si>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④別添シート名</t>
    <rPh sb="1" eb="3">
      <t>ベッテン</t>
    </rPh>
    <rPh sb="6" eb="7">
      <t>メイ</t>
    </rPh>
    <phoneticPr fontId="1"/>
  </si>
  <si>
    <t>同一</t>
    <rPh sb="0" eb="2">
      <t>ドウイツ</t>
    </rPh>
    <phoneticPr fontId="1"/>
  </si>
  <si>
    <t>・事業再構築補助金</t>
    <rPh sb="1" eb="3">
      <t>ジギョウ</t>
    </rPh>
    <rPh sb="3" eb="6">
      <t>サイコウチク</t>
    </rPh>
    <rPh sb="6" eb="9">
      <t>ホジョキン</t>
    </rPh>
    <phoneticPr fontId="1"/>
  </si>
  <si>
    <t>・小規模事業者持続化補助金（低感染リスク型ビジネス枠）</t>
    <rPh sb="1" eb="4">
      <t>ショウキボ</t>
    </rPh>
    <rPh sb="4" eb="7">
      <t>ジギョウシャ</t>
    </rPh>
    <rPh sb="7" eb="10">
      <t>ジゾクカ</t>
    </rPh>
    <rPh sb="10" eb="13">
      <t>ホジョキン</t>
    </rPh>
    <rPh sb="14" eb="15">
      <t>テイ</t>
    </rPh>
    <rPh sb="15" eb="17">
      <t>カンセン</t>
    </rPh>
    <rPh sb="20" eb="21">
      <t>ガタ</t>
    </rPh>
    <rPh sb="25" eb="26">
      <t>ワク</t>
    </rPh>
    <phoneticPr fontId="1"/>
  </si>
  <si>
    <t>・緊急事態措置又はまん延防止等重点措置の影響緩和に係る月次支援金</t>
    <rPh sb="1" eb="3">
      <t>キンキュウ</t>
    </rPh>
    <rPh sb="3" eb="5">
      <t>ジタイ</t>
    </rPh>
    <rPh sb="5" eb="7">
      <t>ソチ</t>
    </rPh>
    <rPh sb="7" eb="8">
      <t>マタ</t>
    </rPh>
    <rPh sb="11" eb="12">
      <t>エン</t>
    </rPh>
    <rPh sb="12" eb="14">
      <t>ボウシ</t>
    </rPh>
    <rPh sb="14" eb="15">
      <t>トウ</t>
    </rPh>
    <rPh sb="15" eb="17">
      <t>ジュウテン</t>
    </rPh>
    <rPh sb="17" eb="19">
      <t>ソチ</t>
    </rPh>
    <rPh sb="20" eb="22">
      <t>エイキョウ</t>
    </rPh>
    <rPh sb="22" eb="24">
      <t>カンワ</t>
    </rPh>
    <rPh sb="25" eb="26">
      <t>カカ</t>
    </rPh>
    <rPh sb="27" eb="29">
      <t>ゲツジ</t>
    </rPh>
    <rPh sb="29" eb="32">
      <t>シエンキン</t>
    </rPh>
    <phoneticPr fontId="1"/>
  </si>
  <si>
    <t>次のアからイのいずれか該当する方に○を記入してください。</t>
    <rPh sb="0" eb="1">
      <t>ツギ</t>
    </rPh>
    <rPh sb="11" eb="13">
      <t>ガイトウ</t>
    </rPh>
    <rPh sb="15" eb="16">
      <t>ホウ</t>
    </rPh>
    <rPh sb="19" eb="21">
      <t>キニュウ</t>
    </rPh>
    <phoneticPr fontId="1"/>
  </si>
  <si>
    <t>（ア）</t>
    <phoneticPr fontId="1"/>
  </si>
  <si>
    <t>令和元年５月から令和元年12月までの間に事業を開始した事業所であって、かつ、（ア）の要件に該当しない事業所の場合、新型コロナウイルス感染症の影響により、１ヶ月の生産活動収入が、事業開始月から令和元年12月までの月平均の生産活動収入と比べて50％以上減少した月（当該月の前々年同月が事業開始月前である場合に限る。）</t>
    <rPh sb="20" eb="22">
      <t>ジギョウ</t>
    </rPh>
    <rPh sb="23" eb="25">
      <t>カイシ</t>
    </rPh>
    <rPh sb="27" eb="30">
      <t>ジギョウショ</t>
    </rPh>
    <phoneticPr fontId="1"/>
  </si>
  <si>
    <t>（イ）</t>
    <phoneticPr fontId="1"/>
  </si>
  <si>
    <t>令和２年１月から令和２年３月までの間に事業を開始した事業所であって、かつ、（ア）の要件に該当しない事業所の場合、新型コロナウイルス感染症の影響により、１ヶ月の生産活動収入が、事業開始月から令和２年３月までの月平均の生産活動収入と比べて50％以上減少した月（当該月の前々年同月が事業開始月前である場合に限る。）</t>
    <rPh sb="17" eb="18">
      <t>アイダ</t>
    </rPh>
    <rPh sb="19" eb="21">
      <t>ジギョウ</t>
    </rPh>
    <rPh sb="22" eb="24">
      <t>カイシ</t>
    </rPh>
    <phoneticPr fontId="1"/>
  </si>
  <si>
    <t>（ウ）</t>
    <phoneticPr fontId="1"/>
  </si>
  <si>
    <t>新型コロナウイルス感染症の影響により、１ヶ月の生産活動収入が前々年同月比で50％以上減少した月（※１）</t>
    <phoneticPr fontId="1"/>
  </si>
  <si>
    <t>新型コロナウイルス感染症の影響により、令和２年１月から令和２年３月における生産活動収入の減少が認められ、本要件に該当しない場合においては、１ヶ月の生産活動収入が平成31年１月から３月までの同月と比較して50％以上減少した月も対象月とすることができる。</t>
    <phoneticPr fontId="1"/>
  </si>
  <si>
    <t>事業開始月が令和元年５月から令和元年12月までの間にある事業所であって、かつ、（ア）の要件に該当しない事業所の場合、新型コロナウイルス感染症の影響により、連続する３ヶ月の生産活動収入が、事業開始月から令和元年12月までの月平均の生産活動収入に３を乗じた額と比べて30％以上減少した期間（当該期間の最初の月の前々年同月が事業開始月前である場合に限る。）</t>
    <phoneticPr fontId="1"/>
  </si>
  <si>
    <t>新型コロナウイルス感染症の影響により、令和２年１月から令和２年３月における生産活動収入の減少が認められ、本要件に該当しない場合においては、連続する３ヶ月の生産活動収入が平成30年11月から平成31年３月までの同期間と比較して30％以上減少した期間も対象期間とすることができる。</t>
    <phoneticPr fontId="1"/>
  </si>
  <si>
    <t>事業開始月が令和２年１月から令和２年３月までの間にある事業所であって、かつ、（ア）の要件に該当しない事業所の場合、新型コロナウイルス感染症の影響により、連続する３ヶ月の生産活動収入が、事業開始月から令和２年３月までの月平均の生産活動収入に３を乗じた額と比べて30％以上減少した期間（当該期間の最初の月の前々年同月が事業開始月前である場合に限る。）</t>
    <phoneticPr fontId="1"/>
  </si>
  <si>
    <t>ア　令和３年４月以降、次の（ア）から（ウ）のいずれかに該当する月があること</t>
    <rPh sb="2" eb="4">
      <t>レイワ</t>
    </rPh>
    <rPh sb="5" eb="6">
      <t>ネン</t>
    </rPh>
    <rPh sb="7" eb="10">
      <t>ガツイコウ</t>
    </rPh>
    <rPh sb="11" eb="12">
      <t>ツギ</t>
    </rPh>
    <rPh sb="27" eb="29">
      <t>ガイトウ</t>
    </rPh>
    <rPh sb="31" eb="32">
      <t>ツキ</t>
    </rPh>
    <phoneticPr fontId="1"/>
  </si>
  <si>
    <t>イ　令和３年４月以降、次の（ア）から（ウ）のいずれかに該当する期間があること</t>
    <rPh sb="2" eb="4">
      <t>レイワ</t>
    </rPh>
    <rPh sb="5" eb="6">
      <t>ネン</t>
    </rPh>
    <rPh sb="7" eb="10">
      <t>ガツイコウ</t>
    </rPh>
    <rPh sb="11" eb="12">
      <t>ツギ</t>
    </rPh>
    <rPh sb="27" eb="29">
      <t>ガイトウ</t>
    </rPh>
    <rPh sb="31" eb="33">
      <t>キカン</t>
    </rPh>
    <phoneticPr fontId="1"/>
  </si>
  <si>
    <t>具体的な用途、数量、積算等</t>
    <rPh sb="0" eb="3">
      <t>グタイテキ</t>
    </rPh>
    <rPh sb="4" eb="6">
      <t>ヨウト</t>
    </rPh>
    <rPh sb="7" eb="9">
      <t>スウリョウ</t>
    </rPh>
    <rPh sb="10" eb="12">
      <t>セキサン</t>
    </rPh>
    <rPh sb="12" eb="13">
      <t>トウ</t>
    </rPh>
    <phoneticPr fontId="1"/>
  </si>
  <si>
    <t>メニュー</t>
    <phoneticPr fontId="1"/>
  </si>
  <si>
    <t>B.基準額(円）</t>
    <rPh sb="2" eb="4">
      <t>キジュン</t>
    </rPh>
    <rPh sb="4" eb="5">
      <t>ガク</t>
    </rPh>
    <phoneticPr fontId="1"/>
  </si>
  <si>
    <t>A又はBのうち低い金額(円）</t>
    <rPh sb="1" eb="2">
      <t>マタ</t>
    </rPh>
    <rPh sb="7" eb="8">
      <t>ヒク</t>
    </rPh>
    <rPh sb="9" eb="10">
      <t>キン</t>
    </rPh>
    <phoneticPr fontId="1"/>
  </si>
  <si>
    <t>①新たな生産活動への転換等に要する費用（上限15万円）</t>
    <rPh sb="20" eb="22">
      <t>ジョウゲン</t>
    </rPh>
    <rPh sb="24" eb="26">
      <t>マンエン</t>
    </rPh>
    <phoneticPr fontId="1"/>
  </si>
  <si>
    <t>②新たな販路拡大等に要する費用（上限５万円）</t>
    <rPh sb="16" eb="18">
      <t>ジョウゲン</t>
    </rPh>
    <rPh sb="19" eb="21">
      <t>マンエン</t>
    </rPh>
    <phoneticPr fontId="1"/>
  </si>
  <si>
    <t>③経営コンサルタント派遣等経営改善に要する費用（上限５万円）</t>
    <rPh sb="24" eb="26">
      <t>ジョウゲン</t>
    </rPh>
    <rPh sb="27" eb="29">
      <t>マンエン</t>
    </rPh>
    <phoneticPr fontId="1"/>
  </si>
  <si>
    <t>④生産活動を行うために必要な感染防止対策に要する費用（上限５万円）</t>
    <rPh sb="27" eb="29">
      <t>ジョウゲン</t>
    </rPh>
    <rPh sb="30" eb="32">
      <t>マンエン</t>
    </rPh>
    <phoneticPr fontId="1"/>
  </si>
  <si>
    <t>①前々年同月比で５０％以上減収した月の生産活動収入（円）</t>
    <rPh sb="4" eb="7">
      <t>ドウゲツヒ</t>
    </rPh>
    <rPh sb="11" eb="13">
      <t>イジョウ</t>
    </rPh>
    <rPh sb="13" eb="15">
      <t>ゲンシュウ</t>
    </rPh>
    <rPh sb="17" eb="18">
      <t>ゲツ</t>
    </rPh>
    <rPh sb="19" eb="21">
      <t>セイサン</t>
    </rPh>
    <rPh sb="21" eb="23">
      <t>カツドウ</t>
    </rPh>
    <rPh sb="23" eb="25">
      <t>シュウニュウ</t>
    </rPh>
    <rPh sb="26" eb="27">
      <t>エン</t>
    </rPh>
    <phoneticPr fontId="1"/>
  </si>
  <si>
    <t>③前々年同月比</t>
    <rPh sb="4" eb="7">
      <t>ドウゲツヒ</t>
    </rPh>
    <phoneticPr fontId="1"/>
  </si>
  <si>
    <t>①連続する３ヶ月の生産活動収入が前々年同期比で３０％以上減少した期間の生産活動収入（円）</t>
    <rPh sb="1" eb="3">
      <t>レンゾク</t>
    </rPh>
    <rPh sb="7" eb="8">
      <t>ゲツ</t>
    </rPh>
    <rPh sb="9" eb="11">
      <t>セイサン</t>
    </rPh>
    <rPh sb="11" eb="13">
      <t>カツドウ</t>
    </rPh>
    <rPh sb="13" eb="15">
      <t>シュウニュウ</t>
    </rPh>
    <rPh sb="19" eb="22">
      <t>ドウキヒ</t>
    </rPh>
    <rPh sb="26" eb="28">
      <t>イジョウ</t>
    </rPh>
    <rPh sb="28" eb="30">
      <t>ゲンショウ</t>
    </rPh>
    <rPh sb="32" eb="34">
      <t>キカン</t>
    </rPh>
    <rPh sb="35" eb="37">
      <t>セイサン</t>
    </rPh>
    <rPh sb="37" eb="39">
      <t>カツドウ</t>
    </rPh>
    <rPh sb="39" eb="41">
      <t>シュウニュウ</t>
    </rPh>
    <rPh sb="42" eb="43">
      <t>エン</t>
    </rPh>
    <phoneticPr fontId="1"/>
  </si>
  <si>
    <t>③前々年同期比</t>
    <rPh sb="4" eb="7">
      <t>ドウキヒ</t>
    </rPh>
    <phoneticPr fontId="1"/>
  </si>
  <si>
    <t>注）助成を受けた事業所は、事業完了年度の翌年度の４月末日までに、所定の様式により実績を報告してください。</t>
    <rPh sb="0" eb="1">
      <t>チュウ</t>
    </rPh>
    <rPh sb="2" eb="4">
      <t>ジョセイ</t>
    </rPh>
    <rPh sb="5" eb="6">
      <t>ウ</t>
    </rPh>
    <rPh sb="8" eb="11">
      <t>ジギョウショ</t>
    </rPh>
    <rPh sb="13" eb="15">
      <t>ジギョウ</t>
    </rPh>
    <rPh sb="15" eb="17">
      <t>カンリョウ</t>
    </rPh>
    <rPh sb="17" eb="19">
      <t>ネンド</t>
    </rPh>
    <rPh sb="20" eb="23">
      <t>ヨクネンド</t>
    </rPh>
    <rPh sb="25" eb="26">
      <t>ガツ</t>
    </rPh>
    <rPh sb="26" eb="28">
      <t>マツジツ</t>
    </rPh>
    <rPh sb="32" eb="34">
      <t>ショテイ</t>
    </rPh>
    <rPh sb="35" eb="37">
      <t>ヨウシキ</t>
    </rPh>
    <rPh sb="40" eb="42">
      <t>ジッセキ</t>
    </rPh>
    <rPh sb="43" eb="45">
      <t>ホウコク</t>
    </rPh>
    <phoneticPr fontId="1"/>
  </si>
  <si>
    <t>１のア（イ）又はイ（イ）に該当する場合は、事業開始後から令和元年12月までの月平均の生産活動収入に12を乗じた額、ア（ウ）又はイ（ウ）に該当する場合は、事業開始後から令和２年３月までの月平均の生産活動収入に12を乗じた額、※１に該当する場合は、平成31年１月から３月までのうち比較対象とした月を含む事業年度の生産活動収入の総額、※２に該当する場合は、平成30年11月から平成31年３月までのうち比較対象とした期間を含む事業年度の生産活動収入の総額</t>
    <rPh sb="6" eb="7">
      <t>マタ</t>
    </rPh>
    <rPh sb="17" eb="19">
      <t>バアイ</t>
    </rPh>
    <rPh sb="72" eb="74">
      <t>バアイ</t>
    </rPh>
    <rPh sb="114" eb="116">
      <t>ガイトウ</t>
    </rPh>
    <rPh sb="118" eb="120">
      <t>バアイ</t>
    </rPh>
    <rPh sb="138" eb="140">
      <t>ヒカク</t>
    </rPh>
    <rPh sb="140" eb="142">
      <t>タイショウ</t>
    </rPh>
    <rPh sb="145" eb="146">
      <t>ツキ</t>
    </rPh>
    <rPh sb="147" eb="148">
      <t>フク</t>
    </rPh>
    <rPh sb="149" eb="151">
      <t>ジギョウ</t>
    </rPh>
    <rPh sb="151" eb="153">
      <t>ネンド</t>
    </rPh>
    <rPh sb="154" eb="160">
      <t>セイサンカツドウシュウニュウ</t>
    </rPh>
    <rPh sb="161" eb="163">
      <t>ソウガク</t>
    </rPh>
    <rPh sb="167" eb="169">
      <t>ガイトウ</t>
    </rPh>
    <rPh sb="171" eb="173">
      <t>バアイ</t>
    </rPh>
    <rPh sb="185" eb="187">
      <t>ヘイセイ</t>
    </rPh>
    <rPh sb="189" eb="190">
      <t>ネン</t>
    </rPh>
    <rPh sb="197" eb="199">
      <t>ヒカク</t>
    </rPh>
    <rPh sb="199" eb="201">
      <t>タイショウ</t>
    </rPh>
    <rPh sb="204" eb="206">
      <t>キカン</t>
    </rPh>
    <rPh sb="207" eb="208">
      <t>フク</t>
    </rPh>
    <rPh sb="209" eb="211">
      <t>ジギョウ</t>
    </rPh>
    <rPh sb="211" eb="213">
      <t>ネンド</t>
    </rPh>
    <rPh sb="214" eb="220">
      <t>セイサンカツドウシュウニュウ</t>
    </rPh>
    <rPh sb="221" eb="223">
      <t>ソウガク</t>
    </rPh>
    <phoneticPr fontId="1"/>
  </si>
  <si>
    <t>※５</t>
    <phoneticPr fontId="1"/>
  </si>
  <si>
    <t>（イ）に該当する場合は、事業開始月から令和元年12月までの月平均の生産活動収入、（ウ）に該当する場合は、事業開始月から令和２年３月までの月平均の生産活動収入</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44" eb="46">
      <t>ガイトウ</t>
    </rPh>
    <rPh sb="48" eb="50">
      <t>バアイ</t>
    </rPh>
    <phoneticPr fontId="1"/>
  </si>
  <si>
    <t>（イ）に該当する場合は、事業開始月から令和元年12月までの月平均の生産活動収入に３を乗じた額、（ウ）に該当する場合は、事業開始月から令和２年３月までの月平均の生産活動収入に３を乗じた額</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51" eb="53">
      <t>ガイトウ</t>
    </rPh>
    <rPh sb="55" eb="57">
      <t>バアイ</t>
    </rPh>
    <phoneticPr fontId="1"/>
  </si>
  <si>
    <t>新型コロナウイルス感染症の影響により、連続する３ヶ月の生産活動収入が前々年同期比で30％以上減少した期間（※２）</t>
    <rPh sb="38" eb="39">
      <t>キ</t>
    </rPh>
    <rPh sb="50" eb="52">
      <t>キカン</t>
    </rPh>
    <phoneticPr fontId="1"/>
  </si>
  <si>
    <t>京都府知事　殿</t>
    <rPh sb="0" eb="3">
      <t>キョウトフ</t>
    </rPh>
    <rPh sb="3" eb="5">
      <t>チジ</t>
    </rPh>
    <rPh sb="6" eb="7">
      <t>ドノ</t>
    </rPh>
    <phoneticPr fontId="1"/>
  </si>
  <si>
    <t>提出日</t>
    <rPh sb="0" eb="2">
      <t>テイシュツ</t>
    </rPh>
    <rPh sb="2" eb="3">
      <t>ビ</t>
    </rPh>
    <phoneticPr fontId="1"/>
  </si>
  <si>
    <t>生産活動拡大支援事業　要望見込額調書</t>
    <rPh sb="0" eb="2">
      <t>セイサン</t>
    </rPh>
    <rPh sb="2" eb="4">
      <t>カツドウ</t>
    </rPh>
    <rPh sb="4" eb="6">
      <t>カクダイ</t>
    </rPh>
    <rPh sb="6" eb="8">
      <t>シエン</t>
    </rPh>
    <rPh sb="8" eb="10">
      <t>ジギョウ</t>
    </rPh>
    <rPh sb="11" eb="13">
      <t>ヨウボウ</t>
    </rPh>
    <rPh sb="13" eb="15">
      <t>ミコ</t>
    </rPh>
    <rPh sb="15" eb="16">
      <t>ガク</t>
    </rPh>
    <rPh sb="16" eb="18">
      <t>チョウショ</t>
    </rPh>
    <phoneticPr fontId="1"/>
  </si>
  <si>
    <t>サービス種別</t>
    <rPh sb="4" eb="6">
      <t>シュベツ</t>
    </rPh>
    <phoneticPr fontId="1"/>
  </si>
  <si>
    <t>２．生産活動収入の状況</t>
    <rPh sb="2" eb="4">
      <t>セイサン</t>
    </rPh>
    <rPh sb="4" eb="6">
      <t>カツドウ</t>
    </rPh>
    <rPh sb="6" eb="8">
      <t>シュウニュウ</t>
    </rPh>
    <rPh sb="9" eb="11">
      <t>ジョウキョウ</t>
    </rPh>
    <phoneticPr fontId="1"/>
  </si>
  <si>
    <t>・その他本事業と支援内容が重複すると京都府知事が認める国の支援策</t>
    <rPh sb="3" eb="4">
      <t>タ</t>
    </rPh>
    <rPh sb="4" eb="5">
      <t>ホン</t>
    </rPh>
    <rPh sb="5" eb="7">
      <t>ジギョウ</t>
    </rPh>
    <rPh sb="8" eb="10">
      <t>シエン</t>
    </rPh>
    <rPh sb="10" eb="12">
      <t>ナイヨウ</t>
    </rPh>
    <rPh sb="13" eb="15">
      <t>チョウフク</t>
    </rPh>
    <rPh sb="18" eb="21">
      <t>キョウトフ</t>
    </rPh>
    <rPh sb="21" eb="23">
      <t>チジ</t>
    </rPh>
    <rPh sb="24" eb="25">
      <t>ミト</t>
    </rPh>
    <rPh sb="27" eb="28">
      <t>クニ</t>
    </rPh>
    <rPh sb="29" eb="32">
      <t>シエンサク</t>
    </rPh>
    <phoneticPr fontId="1"/>
  </si>
  <si>
    <t>（１）１のアに該当する月又は１のイに該当する期間の前々年同月を含む事業年度の生産活動収入の総額（円）（※３）</t>
    <rPh sb="11" eb="12">
      <t>ツキ</t>
    </rPh>
    <rPh sb="12" eb="13">
      <t>マタ</t>
    </rPh>
    <rPh sb="18" eb="20">
      <t>ガイトウ</t>
    </rPh>
    <rPh sb="22" eb="24">
      <t>キカン</t>
    </rPh>
    <rPh sb="25" eb="28">
      <t>ゼンゼンネン</t>
    </rPh>
    <rPh sb="28" eb="30">
      <t>ドウゲツ</t>
    </rPh>
    <rPh sb="31" eb="32">
      <t>フク</t>
    </rPh>
    <rPh sb="33" eb="35">
      <t>ジギョウ</t>
    </rPh>
    <rPh sb="35" eb="37">
      <t>ネンド</t>
    </rPh>
    <rPh sb="38" eb="40">
      <t>セイサン</t>
    </rPh>
    <rPh sb="40" eb="42">
      <t>カツドウ</t>
    </rPh>
    <rPh sb="42" eb="44">
      <t>シュウニュウ</t>
    </rPh>
    <rPh sb="45" eb="47">
      <t>ソウガク</t>
    </rPh>
    <rPh sb="48" eb="49">
      <t>エン</t>
    </rPh>
    <phoneticPr fontId="1"/>
  </si>
  <si>
    <t>②前々年同月の生産活動収入（円）（※４）</t>
    <rPh sb="4" eb="6">
      <t>ドウゲツ</t>
    </rPh>
    <rPh sb="7" eb="9">
      <t>セイサン</t>
    </rPh>
    <rPh sb="9" eb="11">
      <t>カツドウ</t>
    </rPh>
    <rPh sb="11" eb="13">
      <t>シュウニュウ</t>
    </rPh>
    <rPh sb="14" eb="15">
      <t>エン</t>
    </rPh>
    <phoneticPr fontId="1"/>
  </si>
  <si>
    <t>②前々年同期の生産活動収入（円）（※５）</t>
    <rPh sb="4" eb="6">
      <t>ドウキ</t>
    </rPh>
    <rPh sb="7" eb="9">
      <t>セイサン</t>
    </rPh>
    <rPh sb="9" eb="11">
      <t>カツドウ</t>
    </rPh>
    <rPh sb="11" eb="13">
      <t>シュウニュウ</t>
    </rPh>
    <rPh sb="14" eb="15">
      <t>エン</t>
    </rPh>
    <phoneticPr fontId="1"/>
  </si>
  <si>
    <t>３．所要額及び内訳</t>
    <rPh sb="2" eb="4">
      <t>ショヨウ</t>
    </rPh>
    <rPh sb="4" eb="5">
      <t>ガク</t>
    </rPh>
    <rPh sb="5" eb="6">
      <t>オヨ</t>
    </rPh>
    <rPh sb="7" eb="9">
      <t>ウチワケ</t>
    </rPh>
    <phoneticPr fontId="1"/>
  </si>
  <si>
    <t>次の①から④のメニューのうち、今回の要望に該当するものすべてに○を記入し、メニューごとの具体的な用途等及び所要額を記入してください。</t>
    <rPh sb="0" eb="1">
      <t>ツギ</t>
    </rPh>
    <rPh sb="15" eb="17">
      <t>コンカイ</t>
    </rPh>
    <rPh sb="18" eb="20">
      <t>ヨウボウ</t>
    </rPh>
    <rPh sb="21" eb="23">
      <t>ガイトウ</t>
    </rPh>
    <rPh sb="33" eb="35">
      <t>キニュウ</t>
    </rPh>
    <rPh sb="44" eb="47">
      <t>グタイテキ</t>
    </rPh>
    <rPh sb="48" eb="50">
      <t>ヨウト</t>
    </rPh>
    <rPh sb="50" eb="51">
      <t>トウ</t>
    </rPh>
    <rPh sb="51" eb="52">
      <t>オヨ</t>
    </rPh>
    <rPh sb="53" eb="55">
      <t>ショヨウ</t>
    </rPh>
    <rPh sb="55" eb="56">
      <t>ガク</t>
    </rPh>
    <rPh sb="57" eb="59">
      <t>キニュウ</t>
    </rPh>
    <phoneticPr fontId="1"/>
  </si>
  <si>
    <t>所要額（円）</t>
    <rPh sb="0" eb="2">
      <t>ショヨウ</t>
    </rPh>
    <rPh sb="2" eb="3">
      <t>ガク</t>
    </rPh>
    <rPh sb="4" eb="5">
      <t>エン</t>
    </rPh>
    <phoneticPr fontId="1"/>
  </si>
  <si>
    <t>４．同一法人内事業所の要望状況</t>
    <rPh sb="2" eb="4">
      <t>ドウイツ</t>
    </rPh>
    <rPh sb="4" eb="6">
      <t>ホウジン</t>
    </rPh>
    <rPh sb="6" eb="7">
      <t>ナイ</t>
    </rPh>
    <rPh sb="7" eb="10">
      <t>ジギョウショ</t>
    </rPh>
    <rPh sb="11" eb="13">
      <t>ヨウボウ</t>
    </rPh>
    <rPh sb="13" eb="15">
      <t>ジョウキョウ</t>
    </rPh>
    <phoneticPr fontId="1"/>
  </si>
  <si>
    <t>複数の就労継続支援事業所を運営している法人の場合は、すべての事業所の要望状況について記入してください。一法人当たりの上限額は120万円となりますので、同一法人内で複数の事業所を運営している場合は、法人内で調整の上、要望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ヨウボウ</t>
    </rPh>
    <rPh sb="36" eb="38">
      <t>ジョウキョウ</t>
    </rPh>
    <rPh sb="42" eb="44">
      <t>キニュウ</t>
    </rPh>
    <rPh sb="107" eb="109">
      <t>ヨウボウ</t>
    </rPh>
    <phoneticPr fontId="1"/>
  </si>
  <si>
    <t>一括要望</t>
    <rPh sb="0" eb="2">
      <t>イッカツ</t>
    </rPh>
    <rPh sb="2" eb="4">
      <t>ヨウボウ</t>
    </rPh>
    <phoneticPr fontId="1"/>
  </si>
  <si>
    <t>複数の事業所分を一括で要望する場合は、一括要望にチェックを入れ、事業所毎に「別添」のシートを作成の上、本要望見込額調書と併せてご提出ください。なお、事業所の指定権者が異なる場合は、一括要望はできませんので、個別に要望をお願いします。</t>
    <rPh sb="0" eb="2">
      <t>フクスウ</t>
    </rPh>
    <rPh sb="3" eb="6">
      <t>ジギョウショ</t>
    </rPh>
    <rPh sb="6" eb="7">
      <t>ブン</t>
    </rPh>
    <rPh sb="8" eb="10">
      <t>イッカツ</t>
    </rPh>
    <rPh sb="11" eb="13">
      <t>ヨウボウ</t>
    </rPh>
    <rPh sb="15" eb="17">
      <t>バアイ</t>
    </rPh>
    <rPh sb="19" eb="21">
      <t>イッカツ</t>
    </rPh>
    <rPh sb="21" eb="23">
      <t>ヨウボウ</t>
    </rPh>
    <rPh sb="29" eb="30">
      <t>イ</t>
    </rPh>
    <rPh sb="38" eb="40">
      <t>ベッテン</t>
    </rPh>
    <rPh sb="46" eb="48">
      <t>サクセイ</t>
    </rPh>
    <rPh sb="49" eb="50">
      <t>ウエ</t>
    </rPh>
    <rPh sb="51" eb="52">
      <t>ホン</t>
    </rPh>
    <rPh sb="52" eb="54">
      <t>ヨウボウ</t>
    </rPh>
    <rPh sb="54" eb="57">
      <t>ミコミガク</t>
    </rPh>
    <rPh sb="57" eb="59">
      <t>チョウショ</t>
    </rPh>
    <rPh sb="60" eb="61">
      <t>アワ</t>
    </rPh>
    <rPh sb="64" eb="66">
      <t>テイシュツ</t>
    </rPh>
    <rPh sb="74" eb="77">
      <t>ジギョウショ</t>
    </rPh>
    <rPh sb="78" eb="81">
      <t>シテイケン</t>
    </rPh>
    <rPh sb="81" eb="82">
      <t>シャ</t>
    </rPh>
    <rPh sb="83" eb="84">
      <t>コト</t>
    </rPh>
    <rPh sb="86" eb="88">
      <t>バアイ</t>
    </rPh>
    <rPh sb="90" eb="92">
      <t>イッカツ</t>
    </rPh>
    <rPh sb="92" eb="94">
      <t>ヨウボウ</t>
    </rPh>
    <rPh sb="103" eb="105">
      <t>コベツ</t>
    </rPh>
    <rPh sb="106" eb="108">
      <t>ヨウボウ</t>
    </rPh>
    <rPh sb="110" eb="111">
      <t>ネガ</t>
    </rPh>
    <phoneticPr fontId="1"/>
  </si>
  <si>
    <t>①事業所名・サービス種別</t>
    <rPh sb="1" eb="4">
      <t>ジギョウショ</t>
    </rPh>
    <rPh sb="4" eb="5">
      <t>メイ</t>
    </rPh>
    <rPh sb="10" eb="12">
      <t>シュベツ</t>
    </rPh>
    <phoneticPr fontId="8"/>
  </si>
  <si>
    <t>⑤所要額（円）</t>
    <rPh sb="1" eb="3">
      <t>ショヨウ</t>
    </rPh>
    <rPh sb="3" eb="4">
      <t>ガク</t>
    </rPh>
    <rPh sb="5" eb="6">
      <t>エン</t>
    </rPh>
    <phoneticPr fontId="1"/>
  </si>
  <si>
    <t>③要望有無</t>
    <rPh sb="1" eb="3">
      <t>ヨウボウ</t>
    </rPh>
    <rPh sb="3" eb="5">
      <t>ウム</t>
    </rPh>
    <phoneticPr fontId="1"/>
  </si>
  <si>
    <t>A.所要額(円）</t>
    <rPh sb="2" eb="4">
      <t>ショヨウ</t>
    </rPh>
    <rPh sb="4" eb="5">
      <t>ガク</t>
    </rPh>
    <rPh sb="6" eb="7">
      <t>エン</t>
    </rPh>
    <phoneticPr fontId="1"/>
  </si>
  <si>
    <t>※６　法人上限額の120万円の範囲内で、所要額又は基準額の低い方の各合計金額が助成上限額となります。</t>
    <rPh sb="3" eb="5">
      <t>ホウジン</t>
    </rPh>
    <rPh sb="5" eb="8">
      <t>ジョウゲンガク</t>
    </rPh>
    <rPh sb="12" eb="14">
      <t>マンエン</t>
    </rPh>
    <rPh sb="15" eb="18">
      <t>ハンイナイ</t>
    </rPh>
    <rPh sb="20" eb="22">
      <t>ショヨウ</t>
    </rPh>
    <rPh sb="23" eb="24">
      <t>マタ</t>
    </rPh>
    <rPh sb="33" eb="34">
      <t>カク</t>
    </rPh>
    <rPh sb="34" eb="36">
      <t>ゴウケイ</t>
    </rPh>
    <rPh sb="36" eb="38">
      <t>キンガク</t>
    </rPh>
    <phoneticPr fontId="1"/>
  </si>
  <si>
    <t>助成上限額(円）（※６）</t>
    <rPh sb="0" eb="2">
      <t>ジョセイ</t>
    </rPh>
    <rPh sb="2" eb="5">
      <t>ジョウゲンガク</t>
    </rPh>
    <phoneticPr fontId="1"/>
  </si>
  <si>
    <t>①事業所名・サービス種別・・・法人内の他の就労継続支援事業所名を記入してください。
②指定権者名・・・本要望の事業所と同一の指定権者の場合は「同一」、異なる場合は指定権者名を記入してください。
③要望有無・・・当該事業所における生産活動拡大支援事業の要望有無を記入してください。
④別添シート名・・・②で「同一」かつ③で「有」の場合、「別添」のシート名を記入してください。
⑤所要額（円）・・・③で「有」の場合、当該所要額を記入してください。</t>
    <rPh sb="10" eb="12">
      <t>シュベツ</t>
    </rPh>
    <rPh sb="47" eb="48">
      <t>メイ</t>
    </rPh>
    <rPh sb="52" eb="54">
      <t>ヨウボウ</t>
    </rPh>
    <rPh sb="75" eb="76">
      <t>コト</t>
    </rPh>
    <rPh sb="98" eb="100">
      <t>ヨウボウ</t>
    </rPh>
    <rPh sb="118" eb="120">
      <t>カクダイ</t>
    </rPh>
    <rPh sb="125" eb="127">
      <t>ヨウボウ</t>
    </rPh>
    <rPh sb="130" eb="132">
      <t>キニュウ</t>
    </rPh>
    <rPh sb="153" eb="155">
      <t>ドウイツ</t>
    </rPh>
    <rPh sb="177" eb="179">
      <t>キニュウ</t>
    </rPh>
    <rPh sb="192" eb="193">
      <t>エン</t>
    </rPh>
    <rPh sb="200" eb="201">
      <t>アリ</t>
    </rPh>
    <rPh sb="203" eb="205">
      <t>バアイ</t>
    </rPh>
    <rPh sb="206" eb="208">
      <t>トウガイ</t>
    </rPh>
    <rPh sb="212" eb="214">
      <t>キニュウ</t>
    </rPh>
    <phoneticPr fontId="1"/>
  </si>
  <si>
    <t>（イ）に該当する場合は、事業開始月から令和元年12月までの月平均の生産活動収入、（ウ）に該当する場合は、事業開始月から令和２年３月までの月平均の生産活動収入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</si>
</sst>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quot;円&quot;"/>
    <numFmt numFmtId="178" formatCode="#,##0_ ;[Red]\-#,##0\ "/>
    <numFmt numFmtId="179" formatCode="#,##0_ "/>
    <numFmt numFmtId="180" formatCode="#&quot;年&quot;"/>
    <numFmt numFmtId="181" formatCode="#&quot;月&quot;"/>
    <numFmt numFmtId="182" formatCode="#&quot;日&quot;"/>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2"/>
      <color theme="1"/>
      <name val="游ゴシック"/>
      <family val="2"/>
      <charset val="128"/>
      <scheme val="minor"/>
    </font>
    <font>
      <sz val="11"/>
      <color theme="1"/>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39">
    <xf numFmtId="0" fontId="0" fillId="0" borderId="0" xfId="0">
      <alignment vertical="center"/>
    </xf>
    <xf numFmtId="0" fontId="2" fillId="0" borderId="0" xfId="0" applyFont="1" applyProtection="1">
      <alignment vertical="center"/>
      <protection locked="0"/>
    </xf>
    <xf numFmtId="0" fontId="7" fillId="0" borderId="0" xfId="0" applyFont="1" applyProtection="1">
      <alignment vertical="center"/>
      <protection locked="0"/>
    </xf>
    <xf numFmtId="0" fontId="7" fillId="2" borderId="20"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center" vertical="center" shrinkToFit="1"/>
      <protection locked="0"/>
    </xf>
    <xf numFmtId="180" fontId="2" fillId="5" borderId="1" xfId="0" applyNumberFormat="1" applyFont="1" applyFill="1" applyBorder="1" applyAlignment="1" applyProtection="1">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6" fillId="0" borderId="0" xfId="0" applyFont="1" applyProtection="1">
      <alignment vertical="center"/>
    </xf>
    <xf numFmtId="0" fontId="6" fillId="0" borderId="0" xfId="0" applyFont="1" applyAlignment="1" applyProtection="1">
      <alignment horizontal="right" vertical="center"/>
    </xf>
    <xf numFmtId="0" fontId="2" fillId="0" borderId="0" xfId="0"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Protection="1">
      <alignment vertical="center"/>
    </xf>
    <xf numFmtId="49" fontId="7" fillId="2" borderId="20"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1" xfId="0" applyFont="1" applyBorder="1" applyAlignment="1" applyProtection="1">
      <alignment horizontal="center" shrinkToFit="1"/>
    </xf>
    <xf numFmtId="58" fontId="2" fillId="0" borderId="1" xfId="0" applyNumberFormat="1" applyFont="1" applyFill="1" applyBorder="1" applyAlignment="1" applyProtection="1">
      <alignment horizontal="right"/>
    </xf>
    <xf numFmtId="0" fontId="2" fillId="0" borderId="0" xfId="0" applyFont="1" applyAlignment="1" applyProtection="1"/>
    <xf numFmtId="0" fontId="2" fillId="0" borderId="0" xfId="0" applyFont="1" applyAlignment="1" applyProtection="1">
      <alignment vertical="top" wrapText="1"/>
    </xf>
    <xf numFmtId="0" fontId="4" fillId="0" borderId="29" xfId="0" applyFont="1" applyBorder="1" applyAlignment="1" applyProtection="1">
      <alignment horizontal="right" vertical="center"/>
    </xf>
    <xf numFmtId="0" fontId="4" fillId="0" borderId="0" xfId="0" applyFont="1" applyAlignment="1" applyProtection="1">
      <alignment horizontal="right" vertical="top" wrapText="1"/>
    </xf>
    <xf numFmtId="0" fontId="4" fillId="3" borderId="3" xfId="0" applyFont="1" applyFill="1" applyBorder="1" applyAlignment="1" applyProtection="1">
      <alignment horizontal="right" vertical="top"/>
    </xf>
    <xf numFmtId="0" fontId="2" fillId="0" borderId="0" xfId="0" applyFont="1" applyAlignment="1" applyProtection="1">
      <alignment vertical="center" wrapText="1"/>
    </xf>
    <xf numFmtId="0" fontId="2" fillId="0" borderId="0" xfId="0" applyFont="1" applyBorder="1" applyAlignment="1" applyProtection="1">
      <alignment vertical="center" wrapText="1"/>
    </xf>
    <xf numFmtId="0" fontId="2" fillId="0" borderId="0" xfId="0" applyFont="1" applyFill="1" applyBorder="1" applyProtection="1">
      <alignment vertical="center"/>
    </xf>
    <xf numFmtId="0" fontId="5" fillId="0" borderId="0" xfId="0" applyFont="1" applyAlignment="1" applyProtection="1">
      <alignment vertical="center" wrapText="1"/>
    </xf>
    <xf numFmtId="0" fontId="4" fillId="3" borderId="4" xfId="0" applyFont="1" applyFill="1" applyBorder="1" applyAlignment="1" applyProtection="1">
      <alignment horizontal="right" vertical="top"/>
    </xf>
    <xf numFmtId="0" fontId="4" fillId="0" borderId="0" xfId="0" applyFont="1" applyAlignment="1" applyProtection="1">
      <alignment horizontal="left" vertical="center" indent="2"/>
    </xf>
    <xf numFmtId="0" fontId="4" fillId="0" borderId="0" xfId="0" applyFont="1" applyAlignment="1" applyProtection="1">
      <alignment horizontal="left" vertical="center" indent="3"/>
    </xf>
    <xf numFmtId="0" fontId="4" fillId="3" borderId="3" xfId="0" applyFont="1" applyFill="1" applyBorder="1" applyAlignment="1" applyProtection="1">
      <alignment horizontal="right" vertical="center"/>
    </xf>
    <xf numFmtId="0" fontId="2" fillId="0" borderId="0" xfId="0" applyFont="1" applyAlignment="1" applyProtection="1">
      <alignment horizontal="left" vertical="center" indent="1"/>
    </xf>
    <xf numFmtId="0" fontId="2" fillId="0" borderId="7" xfId="0" applyFont="1" applyBorder="1" applyAlignment="1" applyProtection="1">
      <alignment vertical="center" shrinkToFit="1"/>
    </xf>
    <xf numFmtId="0" fontId="2" fillId="0" borderId="29" xfId="0" applyFont="1" applyFill="1" applyBorder="1" applyAlignment="1" applyProtection="1">
      <alignment vertical="center" shrinkToFit="1"/>
    </xf>
    <xf numFmtId="0" fontId="4" fillId="0" borderId="3" xfId="0" applyFont="1" applyFill="1" applyBorder="1" applyAlignment="1" applyProtection="1">
      <alignment horizontal="right" vertical="top"/>
    </xf>
    <xf numFmtId="0" fontId="7" fillId="3" borderId="5" xfId="0" applyFont="1" applyFill="1" applyBorder="1" applyAlignment="1" applyProtection="1">
      <alignment vertical="center" shrinkToFit="1"/>
    </xf>
    <xf numFmtId="0" fontId="7" fillId="3" borderId="2" xfId="0" applyFont="1" applyFill="1" applyBorder="1" applyAlignment="1" applyProtection="1">
      <alignment horizontal="center" vertical="center" shrinkToFit="1"/>
    </xf>
    <xf numFmtId="0" fontId="7" fillId="3" borderId="7" xfId="0" applyFont="1" applyFill="1" applyBorder="1" applyAlignment="1" applyProtection="1">
      <alignment vertical="center" shrinkToFit="1"/>
    </xf>
    <xf numFmtId="0" fontId="2" fillId="0" borderId="23" xfId="0" applyFont="1" applyBorder="1" applyProtection="1">
      <alignment vertical="center"/>
    </xf>
    <xf numFmtId="0" fontId="2" fillId="0" borderId="0" xfId="0" applyFont="1" applyBorder="1" applyProtection="1">
      <alignment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49" fontId="7" fillId="2" borderId="9" xfId="0" applyNumberFormat="1" applyFont="1" applyFill="1" applyBorder="1" applyAlignment="1" applyProtection="1">
      <alignment vertical="center"/>
      <protection locked="0"/>
    </xf>
    <xf numFmtId="49" fontId="7" fillId="2" borderId="10" xfId="0" applyNumberFormat="1" applyFont="1" applyFill="1" applyBorder="1" applyAlignment="1" applyProtection="1">
      <alignment vertical="center"/>
      <protection locked="0"/>
    </xf>
    <xf numFmtId="49" fontId="7" fillId="2" borderId="11" xfId="0" applyNumberFormat="1" applyFont="1" applyFill="1" applyBorder="1" applyAlignment="1" applyProtection="1">
      <alignment vertical="center"/>
      <protection locked="0"/>
    </xf>
    <xf numFmtId="177" fontId="2" fillId="0" borderId="2" xfId="0" applyNumberFormat="1" applyFont="1" applyFill="1" applyBorder="1" applyAlignment="1" applyProtection="1">
      <alignment horizontal="left" vertical="center" indent="2"/>
    </xf>
    <xf numFmtId="176" fontId="2" fillId="6" borderId="2" xfId="0" applyNumberFormat="1" applyFont="1" applyFill="1" applyBorder="1" applyAlignment="1" applyProtection="1">
      <alignment horizontal="center" vertical="center"/>
    </xf>
    <xf numFmtId="0" fontId="2" fillId="3" borderId="21" xfId="0" applyFont="1" applyFill="1" applyBorder="1" applyAlignment="1" applyProtection="1">
      <alignment horizontal="center" vertical="center" shrinkToFit="1"/>
    </xf>
    <xf numFmtId="179" fontId="2" fillId="6" borderId="21" xfId="0" applyNumberFormat="1" applyFont="1" applyFill="1" applyBorder="1" applyAlignment="1" applyProtection="1">
      <alignment horizontal="right" vertical="center" shrinkToFit="1"/>
      <protection locked="0"/>
    </xf>
    <xf numFmtId="0" fontId="2" fillId="3" borderId="20" xfId="0" applyFont="1" applyFill="1" applyBorder="1" applyAlignment="1" applyProtection="1">
      <alignment horizontal="center" vertical="center" shrinkToFit="1"/>
    </xf>
    <xf numFmtId="0" fontId="2" fillId="6" borderId="20" xfId="0" applyFont="1" applyFill="1" applyBorder="1" applyAlignment="1" applyProtection="1">
      <alignment horizontal="center" vertical="center" shrinkToFit="1"/>
      <protection locked="0"/>
    </xf>
    <xf numFmtId="0" fontId="2" fillId="0" borderId="5"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Alignment="1" applyProtection="1">
      <alignment vertical="center" wrapText="1"/>
    </xf>
    <xf numFmtId="0" fontId="2" fillId="7" borderId="0" xfId="0" applyFont="1" applyFill="1" applyAlignment="1" applyProtection="1">
      <alignment vertical="center"/>
    </xf>
    <xf numFmtId="0" fontId="0" fillId="7" borderId="0" xfId="0" applyFill="1" applyAlignment="1" applyProtection="1">
      <alignment vertical="center"/>
    </xf>
    <xf numFmtId="0" fontId="0" fillId="0" borderId="6" xfId="0" applyBorder="1" applyAlignment="1" applyProtection="1">
      <alignment vertical="center" shrinkToFit="1"/>
    </xf>
    <xf numFmtId="0" fontId="4" fillId="3" borderId="0" xfId="0" applyFont="1" applyFill="1" applyBorder="1" applyAlignment="1" applyProtection="1">
      <alignment vertical="center" wrapText="1"/>
    </xf>
    <xf numFmtId="0" fontId="2" fillId="0" borderId="0" xfId="0" applyFont="1" applyAlignment="1" applyProtection="1">
      <alignment vertical="center" wrapText="1"/>
    </xf>
    <xf numFmtId="179"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shrinkToFit="1"/>
    </xf>
    <xf numFmtId="0" fontId="2" fillId="0" borderId="2" xfId="0" applyFont="1" applyBorder="1" applyAlignment="1" applyProtection="1">
      <alignment horizontal="left" vertical="center" indent="2" shrinkToFit="1"/>
    </xf>
    <xf numFmtId="179" fontId="2" fillId="6" borderId="2"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0" fontId="2" fillId="2" borderId="1" xfId="0" applyFont="1" applyFill="1" applyBorder="1" applyAlignment="1" applyProtection="1">
      <alignment horizontal="center"/>
      <protection locked="0"/>
    </xf>
    <xf numFmtId="0" fontId="4" fillId="3" borderId="0" xfId="0" applyFont="1" applyFill="1" applyBorder="1" applyAlignment="1" applyProtection="1">
      <alignment vertical="top" wrapText="1"/>
    </xf>
    <xf numFmtId="0" fontId="2" fillId="0" borderId="0" xfId="0" applyFont="1" applyAlignment="1" applyProtection="1">
      <alignment vertical="top" wrapText="1"/>
    </xf>
    <xf numFmtId="0" fontId="2" fillId="0" borderId="5" xfId="0" applyFont="1" applyBorder="1" applyAlignment="1" applyProtection="1">
      <alignment horizontal="left" vertical="center" indent="1" shrinkToFit="1"/>
    </xf>
    <xf numFmtId="0" fontId="2" fillId="0" borderId="6" xfId="0" applyFont="1" applyBorder="1" applyAlignment="1" applyProtection="1">
      <alignment horizontal="left" vertical="center" indent="1" shrinkToFit="1"/>
    </xf>
    <xf numFmtId="0" fontId="2" fillId="0" borderId="7" xfId="0" applyFont="1" applyBorder="1" applyAlignment="1" applyProtection="1">
      <alignment horizontal="left" vertical="center" indent="1" shrinkToFit="1"/>
    </xf>
    <xf numFmtId="0" fontId="4" fillId="0" borderId="29" xfId="0" applyFont="1" applyBorder="1" applyAlignment="1" applyProtection="1">
      <alignment vertical="center"/>
    </xf>
    <xf numFmtId="0" fontId="4" fillId="0" borderId="0" xfId="0" applyFont="1" applyAlignment="1" applyProtection="1">
      <alignment vertical="top" wrapText="1"/>
    </xf>
    <xf numFmtId="0" fontId="4" fillId="0" borderId="29" xfId="0" applyFont="1" applyBorder="1" applyAlignment="1" applyProtection="1">
      <alignment vertical="center" shrinkToFit="1"/>
    </xf>
    <xf numFmtId="0" fontId="4" fillId="0" borderId="0" xfId="0" applyFont="1" applyAlignment="1" applyProtection="1">
      <alignment horizontal="center" vertical="center"/>
      <protection locked="0"/>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179" fontId="10" fillId="0" borderId="24" xfId="0" applyNumberFormat="1" applyFont="1" applyBorder="1" applyAlignment="1" applyProtection="1">
      <alignment horizontal="center" vertical="center"/>
    </xf>
    <xf numFmtId="179" fontId="10" fillId="0" borderId="25" xfId="0" applyNumberFormat="1" applyFont="1" applyBorder="1" applyAlignment="1" applyProtection="1">
      <alignment horizontal="center" vertical="center"/>
    </xf>
    <xf numFmtId="179" fontId="10" fillId="0" borderId="26" xfId="0" applyNumberFormat="1" applyFont="1" applyBorder="1" applyAlignment="1" applyProtection="1">
      <alignment horizontal="center" vertical="center"/>
    </xf>
    <xf numFmtId="0" fontId="4" fillId="3" borderId="27" xfId="0" applyFont="1" applyFill="1" applyBorder="1" applyAlignment="1" applyProtection="1">
      <alignment horizontal="center" vertical="center" shrinkToFit="1"/>
    </xf>
    <xf numFmtId="179" fontId="7" fillId="2" borderId="9" xfId="0" applyNumberFormat="1" applyFont="1" applyFill="1" applyBorder="1" applyAlignment="1" applyProtection="1">
      <alignment vertical="center" shrinkToFit="1"/>
      <protection locked="0"/>
    </xf>
    <xf numFmtId="179" fontId="7" fillId="2" borderId="11" xfId="0" applyNumberFormat="1" applyFont="1" applyFill="1" applyBorder="1" applyAlignment="1" applyProtection="1">
      <alignment vertical="center" shrinkToFit="1"/>
      <protection locked="0"/>
    </xf>
    <xf numFmtId="0" fontId="4" fillId="3" borderId="28" xfId="0" applyFont="1" applyFill="1" applyBorder="1" applyAlignment="1" applyProtection="1">
      <alignment vertical="center" wrapText="1"/>
    </xf>
    <xf numFmtId="49" fontId="7" fillId="2" borderId="14" xfId="0" applyNumberFormat="1" applyFont="1" applyFill="1" applyBorder="1" applyAlignment="1" applyProtection="1">
      <alignment vertical="center"/>
      <protection locked="0"/>
    </xf>
    <xf numFmtId="49" fontId="7" fillId="2" borderId="15" xfId="0" applyNumberFormat="1" applyFont="1" applyFill="1" applyBorder="1" applyAlignment="1" applyProtection="1">
      <alignment vertical="center"/>
      <protection locked="0"/>
    </xf>
    <xf numFmtId="49" fontId="7" fillId="2" borderId="16" xfId="0" applyNumberFormat="1" applyFont="1" applyFill="1" applyBorder="1" applyAlignment="1" applyProtection="1">
      <alignment vertical="center"/>
      <protection locked="0"/>
    </xf>
    <xf numFmtId="178" fontId="5" fillId="0" borderId="2" xfId="0" applyNumberFormat="1" applyFont="1" applyBorder="1" applyAlignment="1" applyProtection="1">
      <alignment vertical="center" wrapText="1"/>
    </xf>
    <xf numFmtId="179" fontId="11" fillId="0" borderId="5" xfId="0" applyNumberFormat="1" applyFont="1" applyBorder="1" applyAlignment="1" applyProtection="1">
      <alignment vertical="center"/>
    </xf>
    <xf numFmtId="179" fontId="12" fillId="0" borderId="7" xfId="0" applyNumberFormat="1" applyFont="1" applyBorder="1" applyAlignment="1">
      <alignment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179" fontId="11" fillId="0" borderId="7" xfId="0" applyNumberFormat="1" applyFont="1" applyBorder="1" applyAlignment="1" applyProtection="1">
      <alignment vertical="center"/>
    </xf>
    <xf numFmtId="0" fontId="12" fillId="0" borderId="6" xfId="0" applyFont="1" applyBorder="1" applyAlignment="1">
      <alignment vertical="center"/>
    </xf>
    <xf numFmtId="0" fontId="4" fillId="0" borderId="6" xfId="0" applyFont="1" applyBorder="1" applyAlignment="1" applyProtection="1">
      <alignment horizontal="center" vertical="center"/>
    </xf>
    <xf numFmtId="0" fontId="2" fillId="2" borderId="6" xfId="0" applyFont="1" applyFill="1" applyBorder="1" applyAlignment="1" applyProtection="1">
      <alignment horizontal="center"/>
      <protection locked="0"/>
    </xf>
    <xf numFmtId="0" fontId="4" fillId="0" borderId="30" xfId="0" applyFont="1" applyBorder="1" applyAlignment="1" applyProtection="1">
      <alignment horizontal="center" vertical="center" shrinkToFit="1"/>
    </xf>
    <xf numFmtId="0" fontId="4" fillId="0" borderId="31" xfId="0" applyFont="1" applyBorder="1" applyAlignment="1" applyProtection="1">
      <alignment horizontal="center" vertical="center" shrinkToFit="1"/>
    </xf>
    <xf numFmtId="179" fontId="11" fillId="0" borderId="32" xfId="0" applyNumberFormat="1" applyFont="1" applyBorder="1" applyAlignment="1" applyProtection="1">
      <alignment vertical="center" wrapText="1"/>
    </xf>
    <xf numFmtId="179" fontId="11" fillId="0" borderId="33" xfId="0" applyNumberFormat="1" applyFont="1" applyBorder="1" applyAlignment="1" applyProtection="1">
      <alignment vertical="center" wrapText="1"/>
    </xf>
    <xf numFmtId="179" fontId="2" fillId="0" borderId="32" xfId="0" applyNumberFormat="1" applyFont="1" applyBorder="1" applyAlignment="1" applyProtection="1">
      <alignment vertical="center" wrapText="1"/>
    </xf>
    <xf numFmtId="179" fontId="2" fillId="0" borderId="33" xfId="0" applyNumberFormat="1" applyFont="1" applyBorder="1" applyAlignment="1" applyProtection="1">
      <alignment vertical="center" wrapText="1"/>
    </xf>
    <xf numFmtId="179" fontId="2" fillId="0" borderId="34" xfId="0" applyNumberFormat="1" applyFont="1" applyBorder="1" applyAlignment="1" applyProtection="1">
      <alignment vertical="center" wrapText="1"/>
    </xf>
    <xf numFmtId="179" fontId="2" fillId="0" borderId="35" xfId="0" applyNumberFormat="1" applyFont="1" applyBorder="1" applyAlignment="1" applyProtection="1">
      <alignment vertical="center" wrapText="1"/>
    </xf>
    <xf numFmtId="179" fontId="2" fillId="0" borderId="29" xfId="0" applyNumberFormat="1" applyFont="1" applyFill="1" applyBorder="1" applyAlignment="1" applyProtection="1">
      <alignment horizontal="center" vertical="center" shrinkToFit="1"/>
    </xf>
    <xf numFmtId="0" fontId="4" fillId="0" borderId="0" xfId="0" applyFont="1" applyAlignment="1" applyProtection="1">
      <alignment vertical="center" wrapText="1"/>
    </xf>
    <xf numFmtId="0" fontId="7" fillId="3" borderId="7"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179" fontId="7" fillId="2" borderId="17" xfId="0" applyNumberFormat="1" applyFont="1" applyFill="1" applyBorder="1" applyAlignment="1" applyProtection="1">
      <alignment vertical="center" shrinkToFit="1"/>
      <protection locked="0"/>
    </xf>
    <xf numFmtId="179" fontId="7" fillId="2" borderId="18" xfId="0" applyNumberFormat="1" applyFont="1" applyFill="1" applyBorder="1" applyAlignment="1" applyProtection="1">
      <alignment vertical="center" shrinkToFit="1"/>
      <protection locked="0"/>
    </xf>
    <xf numFmtId="0" fontId="4" fillId="3" borderId="3" xfId="0" applyFont="1" applyFill="1" applyBorder="1" applyAlignment="1" applyProtection="1">
      <alignment vertical="center" wrapText="1"/>
    </xf>
    <xf numFmtId="49" fontId="7" fillId="4" borderId="5" xfId="0" applyNumberFormat="1" applyFont="1" applyFill="1" applyBorder="1" applyAlignment="1" applyProtection="1">
      <alignment horizontal="center" vertical="center"/>
    </xf>
    <xf numFmtId="49" fontId="7" fillId="4" borderId="6" xfId="0" applyNumberFormat="1" applyFont="1" applyFill="1" applyBorder="1" applyAlignment="1" applyProtection="1">
      <alignment horizontal="center" vertical="center"/>
    </xf>
    <xf numFmtId="49" fontId="7" fillId="4" borderId="7" xfId="0" applyNumberFormat="1"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2" fillId="0" borderId="29" xfId="0" applyFont="1" applyFill="1" applyBorder="1" applyAlignment="1" applyProtection="1">
      <alignment horizontal="left" vertical="center" indent="1"/>
    </xf>
    <xf numFmtId="0" fontId="0" fillId="0" borderId="29" xfId="0" applyFill="1" applyBorder="1" applyAlignment="1" applyProtection="1">
      <alignment horizontal="left" vertical="center" indent="1"/>
    </xf>
    <xf numFmtId="49" fontId="7" fillId="2" borderId="17" xfId="0" applyNumberFormat="1" applyFont="1" applyFill="1" applyBorder="1" applyAlignment="1" applyProtection="1">
      <alignment vertical="center"/>
      <protection locked="0"/>
    </xf>
    <xf numFmtId="49" fontId="7" fillId="2" borderId="8" xfId="0" applyNumberFormat="1" applyFont="1" applyFill="1" applyBorder="1" applyAlignment="1" applyProtection="1">
      <alignment vertical="center"/>
      <protection locked="0"/>
    </xf>
    <xf numFmtId="49" fontId="7" fillId="2" borderId="18" xfId="0" applyNumberFormat="1" applyFont="1" applyFill="1" applyBorder="1" applyAlignment="1" applyProtection="1">
      <alignment vertical="center"/>
      <protection locked="0"/>
    </xf>
    <xf numFmtId="179" fontId="7" fillId="4" borderId="5" xfId="0" applyNumberFormat="1" applyFont="1" applyFill="1" applyBorder="1" applyAlignment="1" applyProtection="1">
      <alignment vertical="center" shrinkToFit="1"/>
    </xf>
    <xf numFmtId="179" fontId="7" fillId="4" borderId="7" xfId="0" applyNumberFormat="1" applyFont="1" applyFill="1" applyBorder="1" applyAlignment="1" applyProtection="1">
      <alignment vertical="center" shrinkToFit="1"/>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xf numFmtId="38" fontId="2" fillId="6" borderId="20" xfId="1" applyFont="1" applyFill="1" applyBorder="1" applyAlignment="1" applyProtection="1">
      <alignment horizontal="center" vertical="center" shrinkToFit="1"/>
      <protection locked="0"/>
    </xf>
    <xf numFmtId="179" fontId="12" fillId="0" borderId="7" xfId="0" applyNumberFormat="1" applyFont="1" applyBorder="1" applyAlignment="1" applyProtection="1">
      <alignment vertical="center"/>
    </xf>
    <xf numFmtId="0" fontId="0" fillId="0" borderId="11" xfId="0" applyBorder="1" applyAlignment="1" applyProtection="1">
      <alignment vertical="center" shrinkToFit="1"/>
      <protection locked="0"/>
    </xf>
  </cellXfs>
  <cellStyles count="2">
    <cellStyle name="桁区切り" xfId="1" builtinId="6"/>
    <cellStyle name="標準" xfId="0" builtinId="0"/>
  </cellStyles>
  <dxfs count="19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66</xdr:row>
          <xdr:rowOff>488950</xdr:rowOff>
        </xdr:from>
        <xdr:to>
          <xdr:col>1</xdr:col>
          <xdr:colOff>12700</xdr:colOff>
          <xdr:row>68</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showGridLines="0" tabSelected="1" view="pageBreakPreview" zoomScaleNormal="100" zoomScaleSheetLayoutView="100" workbookViewId="0">
      <selection activeCell="L6" sqref="L6"/>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7"/>
      <c r="B6" s="27"/>
      <c r="C6" s="27"/>
      <c r="D6" s="27"/>
      <c r="E6" s="22"/>
      <c r="F6" s="25" t="s">
        <v>0</v>
      </c>
      <c r="G6" s="74"/>
      <c r="H6" s="74"/>
      <c r="I6" s="74"/>
      <c r="J6" s="74"/>
    </row>
    <row r="7" spans="1:10" ht="17.25" customHeight="1" x14ac:dyDescent="0.2">
      <c r="A7" s="27"/>
      <c r="B7" s="27"/>
      <c r="C7" s="27"/>
      <c r="D7" s="27"/>
      <c r="E7" s="22"/>
      <c r="F7" s="25" t="s">
        <v>66</v>
      </c>
      <c r="G7" s="106"/>
      <c r="H7" s="106"/>
      <c r="I7" s="106"/>
      <c r="J7" s="106"/>
    </row>
    <row r="8" spans="1:10" ht="17.25" customHeight="1" x14ac:dyDescent="0.2">
      <c r="A8" s="27"/>
      <c r="B8" s="27"/>
      <c r="C8" s="27"/>
      <c r="D8" s="27"/>
      <c r="E8" s="22"/>
      <c r="F8" s="25" t="s">
        <v>1</v>
      </c>
      <c r="G8" s="74"/>
      <c r="H8" s="74"/>
      <c r="I8" s="74"/>
      <c r="J8" s="74"/>
    </row>
    <row r="9" spans="1:10" ht="17.25" customHeight="1" x14ac:dyDescent="0.2">
      <c r="A9" s="27"/>
      <c r="B9" s="27"/>
      <c r="C9" s="27"/>
      <c r="D9" s="27"/>
      <c r="E9" s="22"/>
      <c r="F9" s="25" t="s">
        <v>17</v>
      </c>
      <c r="G9" s="74"/>
      <c r="H9" s="74"/>
      <c r="I9" s="74"/>
      <c r="J9" s="74"/>
    </row>
    <row r="10" spans="1:10" ht="17.25" customHeight="1" x14ac:dyDescent="0.2">
      <c r="A10" s="27"/>
      <c r="B10" s="27"/>
      <c r="C10" s="27"/>
      <c r="D10" s="27"/>
      <c r="E10" s="22"/>
      <c r="F10" s="25" t="s">
        <v>4</v>
      </c>
      <c r="G10" s="74"/>
      <c r="H10" s="74"/>
      <c r="I10" s="74"/>
      <c r="J10" s="74"/>
    </row>
    <row r="11" spans="1:10" x14ac:dyDescent="0.55000000000000004">
      <c r="A11" s="28"/>
      <c r="B11" s="28"/>
      <c r="C11" s="28"/>
      <c r="D11" s="28"/>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2"/>
      <c r="I39" s="2"/>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86</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60"/>
      <c r="F54" s="60"/>
      <c r="G54" s="60"/>
      <c r="H54" s="60"/>
      <c r="I54" s="60"/>
      <c r="J54" s="60"/>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60"/>
      <c r="F57" s="60"/>
      <c r="G57" s="60"/>
      <c r="H57" s="60"/>
      <c r="I57" s="60"/>
      <c r="J57" s="60"/>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60"/>
      <c r="F60" s="60"/>
      <c r="G60" s="60"/>
      <c r="H60" s="60"/>
      <c r="I60" s="60"/>
      <c r="J60" s="60"/>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60"/>
      <c r="F63" s="60"/>
      <c r="G63" s="60"/>
      <c r="H63" s="60"/>
      <c r="I63" s="60"/>
      <c r="J63" s="60"/>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ht="17.149999999999999" customHeight="1" x14ac:dyDescent="0.55000000000000004">
      <c r="A66" s="64" t="s">
        <v>75</v>
      </c>
      <c r="B66" s="64"/>
      <c r="C66" s="64"/>
      <c r="D66" s="64"/>
      <c r="E66" s="64"/>
      <c r="F66" s="64"/>
      <c r="G66" s="64"/>
      <c r="H66" s="64"/>
      <c r="I66" s="64"/>
      <c r="J66" s="64"/>
    </row>
    <row r="67" spans="1:10" ht="39.75" customHeight="1" x14ac:dyDescent="0.55000000000000004">
      <c r="A67" s="116" t="s">
        <v>76</v>
      </c>
      <c r="B67" s="116"/>
      <c r="C67" s="116"/>
      <c r="D67" s="116"/>
      <c r="E67" s="116"/>
      <c r="F67" s="116"/>
      <c r="G67" s="116"/>
      <c r="H67" s="116"/>
      <c r="I67" s="116"/>
      <c r="J67" s="116"/>
    </row>
    <row r="68" spans="1:10" ht="15.75" customHeight="1" x14ac:dyDescent="0.55000000000000004">
      <c r="A68" s="7"/>
      <c r="B68" s="32" t="s">
        <v>77</v>
      </c>
      <c r="C68" s="32"/>
      <c r="D68" s="32"/>
      <c r="E68" s="32"/>
      <c r="F68" s="32"/>
      <c r="G68" s="32"/>
      <c r="H68" s="32"/>
      <c r="I68" s="32"/>
      <c r="J68" s="32"/>
    </row>
    <row r="69" spans="1:10" ht="36.75" customHeight="1" x14ac:dyDescent="0.55000000000000004">
      <c r="A69" s="43"/>
      <c r="B69" s="121" t="s">
        <v>78</v>
      </c>
      <c r="C69" s="121"/>
      <c r="D69" s="121"/>
      <c r="E69" s="121"/>
      <c r="F69" s="121"/>
      <c r="G69" s="121"/>
      <c r="H69" s="121"/>
      <c r="I69" s="121"/>
      <c r="J69" s="121"/>
    </row>
    <row r="70" spans="1:10" ht="6.75" customHeight="1" x14ac:dyDescent="0.55000000000000004">
      <c r="A70" s="32"/>
      <c r="B70" s="32"/>
      <c r="C70" s="32"/>
      <c r="D70" s="32"/>
      <c r="E70" s="32"/>
      <c r="F70" s="32"/>
      <c r="G70" s="32"/>
      <c r="H70" s="32"/>
      <c r="I70" s="32"/>
      <c r="J70" s="32"/>
    </row>
    <row r="71" spans="1:10" ht="14.25" customHeight="1" x14ac:dyDescent="0.55000000000000004">
      <c r="A71" s="125" t="s">
        <v>79</v>
      </c>
      <c r="B71" s="126"/>
      <c r="C71" s="126"/>
      <c r="D71" s="126"/>
      <c r="E71" s="117"/>
      <c r="F71" s="44" t="s">
        <v>26</v>
      </c>
      <c r="G71" s="45" t="s">
        <v>81</v>
      </c>
      <c r="H71" s="46" t="s">
        <v>27</v>
      </c>
      <c r="I71" s="117" t="s">
        <v>80</v>
      </c>
      <c r="J71" s="118"/>
    </row>
    <row r="72" spans="1:10" ht="14.25" customHeight="1" x14ac:dyDescent="0.55000000000000004">
      <c r="A72" s="129"/>
      <c r="B72" s="130"/>
      <c r="C72" s="130"/>
      <c r="D72" s="130"/>
      <c r="E72" s="131"/>
      <c r="F72" s="3"/>
      <c r="G72" s="19"/>
      <c r="H72" s="3"/>
      <c r="I72" s="119"/>
      <c r="J72" s="120"/>
    </row>
    <row r="73" spans="1:10" ht="14.25" customHeight="1" x14ac:dyDescent="0.55000000000000004">
      <c r="A73" s="52"/>
      <c r="B73" s="53"/>
      <c r="C73" s="53"/>
      <c r="D73" s="53"/>
      <c r="E73" s="54"/>
      <c r="F73" s="4"/>
      <c r="G73" s="20"/>
      <c r="H73" s="4"/>
      <c r="I73" s="91"/>
      <c r="J73" s="92"/>
    </row>
    <row r="74" spans="1:10" ht="14.25" customHeight="1" x14ac:dyDescent="0.55000000000000004">
      <c r="A74" s="52"/>
      <c r="B74" s="53"/>
      <c r="C74" s="53"/>
      <c r="D74" s="53"/>
      <c r="E74" s="54"/>
      <c r="F74" s="4"/>
      <c r="G74" s="20"/>
      <c r="H74" s="4"/>
      <c r="I74" s="91"/>
      <c r="J74" s="92"/>
    </row>
    <row r="75" spans="1:10" ht="14.25" customHeight="1" x14ac:dyDescent="0.55000000000000004">
      <c r="A75" s="52"/>
      <c r="B75" s="53"/>
      <c r="C75" s="53"/>
      <c r="D75" s="53"/>
      <c r="E75" s="54"/>
      <c r="F75" s="4"/>
      <c r="G75" s="20"/>
      <c r="H75" s="4"/>
      <c r="I75" s="91"/>
      <c r="J75" s="138"/>
    </row>
    <row r="76" spans="1:10" ht="14.25" customHeight="1" x14ac:dyDescent="0.55000000000000004">
      <c r="A76" s="52"/>
      <c r="B76" s="53"/>
      <c r="C76" s="53"/>
      <c r="D76" s="53"/>
      <c r="E76" s="54"/>
      <c r="F76" s="4"/>
      <c r="G76" s="20"/>
      <c r="H76" s="4"/>
      <c r="I76" s="91"/>
      <c r="J76" s="92"/>
    </row>
    <row r="77" spans="1:10" ht="14.25" customHeight="1" x14ac:dyDescent="0.55000000000000004">
      <c r="A77" s="52"/>
      <c r="B77" s="53"/>
      <c r="C77" s="53"/>
      <c r="D77" s="53"/>
      <c r="E77" s="54"/>
      <c r="F77" s="4"/>
      <c r="G77" s="20"/>
      <c r="H77" s="4"/>
      <c r="I77" s="91"/>
      <c r="J77" s="92"/>
    </row>
    <row r="78" spans="1:10" ht="14.25" customHeight="1" x14ac:dyDescent="0.55000000000000004">
      <c r="A78" s="94"/>
      <c r="B78" s="95"/>
      <c r="C78" s="95"/>
      <c r="D78" s="95"/>
      <c r="E78" s="96"/>
      <c r="F78" s="5"/>
      <c r="G78" s="21"/>
      <c r="H78" s="5"/>
      <c r="I78" s="134"/>
      <c r="J78" s="135"/>
    </row>
    <row r="79" spans="1:10" ht="14.25" customHeight="1" x14ac:dyDescent="0.55000000000000004">
      <c r="A79" s="122" t="s">
        <v>15</v>
      </c>
      <c r="B79" s="123"/>
      <c r="C79" s="123"/>
      <c r="D79" s="123"/>
      <c r="E79" s="123"/>
      <c r="F79" s="123"/>
      <c r="G79" s="123"/>
      <c r="H79" s="124"/>
      <c r="I79" s="132">
        <f>SUM(I72:J78)</f>
        <v>0</v>
      </c>
      <c r="J79" s="133"/>
    </row>
    <row r="80" spans="1:10" x14ac:dyDescent="0.55000000000000004">
      <c r="A80" s="22"/>
      <c r="B80" s="22"/>
      <c r="C80" s="22"/>
      <c r="D80" s="22"/>
      <c r="E80" s="22"/>
      <c r="F80" s="18" t="str">
        <f>IF(J80="error","※法人上限の120万円を超過しています。","")</f>
        <v/>
      </c>
      <c r="G80" s="22"/>
      <c r="H80" s="22"/>
      <c r="I80" s="22"/>
      <c r="J80" s="22" t="str">
        <f>IF(I79&gt;1200000,"error","")</f>
        <v/>
      </c>
    </row>
    <row r="81" spans="1:10" ht="62.25" customHeight="1" x14ac:dyDescent="0.55000000000000004">
      <c r="A81" s="93" t="s">
        <v>85</v>
      </c>
      <c r="B81" s="93"/>
      <c r="C81" s="93"/>
      <c r="D81" s="93"/>
      <c r="E81" s="93"/>
      <c r="F81" s="93"/>
      <c r="G81" s="93"/>
      <c r="H81" s="93"/>
      <c r="I81" s="93"/>
      <c r="J81" s="93"/>
    </row>
    <row r="82" spans="1:10" x14ac:dyDescent="0.55000000000000004">
      <c r="A82" s="47"/>
      <c r="B82" s="47"/>
      <c r="C82" s="47"/>
      <c r="D82" s="47"/>
      <c r="E82" s="47"/>
      <c r="F82" s="47"/>
      <c r="G82" s="47"/>
      <c r="H82" s="47"/>
      <c r="I82" s="47"/>
      <c r="J82" s="47"/>
    </row>
    <row r="83" spans="1:10" ht="13.5" thickBot="1" x14ac:dyDescent="0.6">
      <c r="A83" s="48"/>
      <c r="B83" s="48"/>
      <c r="C83" s="48"/>
      <c r="D83" s="48"/>
      <c r="E83" s="48"/>
      <c r="F83" s="48"/>
      <c r="G83" s="48"/>
      <c r="H83" s="48"/>
      <c r="I83" s="48"/>
      <c r="J83" s="48"/>
    </row>
    <row r="84" spans="1:10" ht="18.75" customHeight="1" x14ac:dyDescent="0.55000000000000004">
      <c r="A84" s="22"/>
      <c r="B84" s="100" t="s">
        <v>46</v>
      </c>
      <c r="C84" s="100"/>
      <c r="D84" s="101" t="s">
        <v>82</v>
      </c>
      <c r="E84" s="102"/>
      <c r="F84" s="101" t="s">
        <v>47</v>
      </c>
      <c r="G84" s="105"/>
      <c r="H84" s="107" t="s">
        <v>48</v>
      </c>
      <c r="I84" s="108"/>
      <c r="J84" s="22"/>
    </row>
    <row r="85" spans="1:10" ht="36.75" customHeight="1" x14ac:dyDescent="0.55000000000000004">
      <c r="A85" s="22"/>
      <c r="B85" s="97" t="str">
        <f>A53</f>
        <v>①新たな生産活動への転換等に要する費用（上限15万円）</v>
      </c>
      <c r="C85" s="97"/>
      <c r="D85" s="98">
        <f>E55</f>
        <v>0</v>
      </c>
      <c r="E85" s="103"/>
      <c r="F85" s="98">
        <f>IF(OR($J$13="error",$J$38="error",$J$39="error",$J$45="error",$I$53="error"),"error",IF(AND($H$46="",$H$35-$H$40*12&gt;150000),150000,IF(AND($H$46="",$H$35-$H$40*12&lt;150000),$H$35-$H$40*12,IF(AND($H$40="",$H$35-$H$46/3*12&gt;150000),150000,IF(AND($H$40="",$H$35-$H$46/3*12&lt;150000),$H$35-$H$46/3*12,"")))))</f>
        <v>0</v>
      </c>
      <c r="G85" s="104"/>
      <c r="H85" s="109">
        <f>IF($F85="error","error",IF($I$79&gt;1200000,"0",IF($F85&lt;0,0,MIN($D85,$F85))))</f>
        <v>0</v>
      </c>
      <c r="I85" s="110"/>
      <c r="J85" s="22"/>
    </row>
    <row r="86" spans="1:10" ht="36.75" customHeight="1" x14ac:dyDescent="0.55000000000000004">
      <c r="A86" s="22"/>
      <c r="B86" s="97" t="str">
        <f>A56</f>
        <v>②新たな販路拡大等に要する費用（上限５万円）</v>
      </c>
      <c r="C86" s="97"/>
      <c r="D86" s="98">
        <f>E58</f>
        <v>0</v>
      </c>
      <c r="E86" s="99"/>
      <c r="F86" s="98">
        <f>IF(OR($J$13="error",$J$38="error",$J$39="error",$J$45="error",$I$56="error"),"error",IF(AND($H$46="",$H$35-$H$40*12&gt;50000),50000,IF(AND($H$46="",$H$35-$H$40*12&lt;50000),$H$35-$H$40*12,IF(AND($H$40="",$H$35-$H$46/3*12&gt;50000),50000,IF(AND($H$40="",$H$35-$H$46/3*12&lt;50000),$H$35-$H$46/3*12,"")))))</f>
        <v>0</v>
      </c>
      <c r="G86" s="104"/>
      <c r="H86" s="111">
        <f t="shared" ref="H86:H88" si="0">IF($F86="error","error",IF($I$79&gt;1200000,"0",IF($F86&lt;0,0,MIN($D86,$F86))))</f>
        <v>0</v>
      </c>
      <c r="I86" s="112"/>
      <c r="J86" s="22"/>
    </row>
    <row r="87" spans="1:10" ht="36.75" customHeight="1" x14ac:dyDescent="0.55000000000000004">
      <c r="A87" s="22"/>
      <c r="B87" s="97" t="str">
        <f>A59</f>
        <v>③経営コンサルタント派遣等経営改善に要する費用（上限５万円）</v>
      </c>
      <c r="C87" s="97"/>
      <c r="D87" s="98">
        <f>E61</f>
        <v>0</v>
      </c>
      <c r="E87" s="99"/>
      <c r="F87" s="98">
        <f>IF(OR($J$13="error",$J$38="error",$J$39="error",$J$45="error",$I$59="error"),"error",IF(AND($H$46="",$H$35-$H$40*12&gt;50000),50000,IF(AND($H$46="",$H$35-$H$40*12&lt;50000),$H$35-$H$40*12,IF(AND($H$40="",$H$35-$H$46/3*12&gt;50000),50000,IF(AND($H$40="",$H$35-$H$46/3*12&lt;50000),$H$35-$H$46/3*12,"")))))</f>
        <v>0</v>
      </c>
      <c r="G87" s="104"/>
      <c r="H87" s="111">
        <f t="shared" si="0"/>
        <v>0</v>
      </c>
      <c r="I87" s="112"/>
      <c r="J87" s="22"/>
    </row>
    <row r="88" spans="1:10" ht="36.75" customHeight="1" thickBot="1" x14ac:dyDescent="0.6">
      <c r="A88" s="22"/>
      <c r="B88" s="97" t="str">
        <f>A62</f>
        <v>④生産活動を行うために必要な感染防止対策に要する費用（上限５万円）</v>
      </c>
      <c r="C88" s="97"/>
      <c r="D88" s="98">
        <f>E64</f>
        <v>0</v>
      </c>
      <c r="E88" s="99"/>
      <c r="F88" s="98">
        <f>IF(OR($J$13="error",$J$38="error",$J$39="error",$J$45="error",$I$62="error"),"error",IF(AND($H$46="",$H$35-$H$40*12&gt;50000),50000,IF(AND($H$46="",$H$35-$H$40*12&lt;50000),$H$35-$H$40*12,IF(AND($H$40="",$H$35-$H$46/3*12&gt;50000),50000,IF(AND($H$40="",$H$35-$H$46/3*12&lt;50000),$H$35-$H$46/3*12,"")))))</f>
        <v>0</v>
      </c>
      <c r="G88" s="104"/>
      <c r="H88" s="113">
        <f t="shared" si="0"/>
        <v>0</v>
      </c>
      <c r="I88" s="114"/>
      <c r="J88" s="22"/>
    </row>
    <row r="89" spans="1:10" ht="13.5" thickBot="1" x14ac:dyDescent="0.6">
      <c r="A89" s="22"/>
      <c r="B89" s="22"/>
      <c r="C89" s="22"/>
      <c r="D89" s="22"/>
      <c r="E89" s="22"/>
      <c r="F89" s="22"/>
      <c r="G89" s="22"/>
      <c r="H89" s="22"/>
      <c r="I89" s="22"/>
      <c r="J89" s="22"/>
    </row>
    <row r="90" spans="1:10" ht="19.5" customHeight="1" thickBot="1" x14ac:dyDescent="0.6">
      <c r="A90" s="22"/>
      <c r="B90" s="22"/>
      <c r="C90" s="22"/>
      <c r="D90" s="22"/>
      <c r="E90" s="84" t="s">
        <v>84</v>
      </c>
      <c r="F90" s="85"/>
      <c r="G90" s="85"/>
      <c r="H90" s="85"/>
      <c r="I90" s="86"/>
      <c r="J90" s="22"/>
    </row>
    <row r="91" spans="1:10" ht="36.75" customHeight="1" thickBot="1" x14ac:dyDescent="0.6">
      <c r="A91" s="22"/>
      <c r="B91" s="22"/>
      <c r="C91" s="22"/>
      <c r="D91" s="22"/>
      <c r="E91" s="87" t="str">
        <f>IF(OR(AND($J$14="",$J$20=""),$H$35="",AND($J$14="○",OR($H$40="",$H$41="")),AND($J$20="○",$H$46="",$H$47=""),OR(I53="error",I56="error",I59="error",I62="error"),AND(J53="",J56="",J59="",J62="")),"未記入又は不適切な箇所があります",MIN(1200000-$I$79,SUM(H85:I88)))</f>
        <v>未記入又は不適切な箇所があります</v>
      </c>
      <c r="F91" s="88"/>
      <c r="G91" s="88"/>
      <c r="H91" s="88"/>
      <c r="I91" s="89"/>
      <c r="J91" s="22"/>
    </row>
    <row r="92" spans="1:10" ht="13.5" customHeight="1" x14ac:dyDescent="0.55000000000000004">
      <c r="A92" s="43"/>
      <c r="B92" s="50"/>
      <c r="C92" s="50"/>
      <c r="D92" s="50"/>
      <c r="E92" s="90" t="s">
        <v>83</v>
      </c>
      <c r="F92" s="90"/>
      <c r="G92" s="90"/>
      <c r="H92" s="90"/>
      <c r="I92" s="90"/>
      <c r="J92" s="32"/>
    </row>
    <row r="93" spans="1:10" ht="13.5" customHeight="1" x14ac:dyDescent="0.55000000000000004">
      <c r="A93" s="49"/>
      <c r="B93" s="50"/>
      <c r="C93" s="50"/>
      <c r="D93" s="50"/>
      <c r="E93" s="51"/>
      <c r="F93" s="51"/>
      <c r="G93" s="51"/>
      <c r="H93" s="51"/>
      <c r="I93" s="51"/>
      <c r="J93" s="32"/>
    </row>
    <row r="94" spans="1:10" hidden="1" x14ac:dyDescent="0.55000000000000004">
      <c r="A94" s="83" t="s">
        <v>57</v>
      </c>
      <c r="B94" s="83"/>
      <c r="C94" s="83"/>
      <c r="D94" s="83"/>
      <c r="E94" s="83"/>
      <c r="F94" s="83"/>
      <c r="G94" s="83"/>
      <c r="H94" s="83"/>
      <c r="I94" s="83"/>
      <c r="J94" s="83"/>
    </row>
  </sheetData>
  <sheetProtection algorithmName="SHA-512" hashValue="eDzAPlL8BV80KUV3KhFXhz4VLFi8NV2Jjgq5FiPHt8m/LiT0jYQxlh9Qw36CvryDja+8yqgyFMiBOXPEorDi7w==" saltValue="1pi2sHpILfvmIB7/Toj5XA==" spinCount="100000" sheet="1" objects="1" scenarios="1"/>
  <mergeCells count="106">
    <mergeCell ref="G7:J7"/>
    <mergeCell ref="H84:I84"/>
    <mergeCell ref="H85:I85"/>
    <mergeCell ref="H86:I86"/>
    <mergeCell ref="H87:I87"/>
    <mergeCell ref="H88:I88"/>
    <mergeCell ref="E64:J64"/>
    <mergeCell ref="A66:J66"/>
    <mergeCell ref="H65:J65"/>
    <mergeCell ref="A67:J67"/>
    <mergeCell ref="I71:J71"/>
    <mergeCell ref="I72:J72"/>
    <mergeCell ref="I73:J73"/>
    <mergeCell ref="B69:J69"/>
    <mergeCell ref="A79:H79"/>
    <mergeCell ref="A71:E71"/>
    <mergeCell ref="A65:F65"/>
    <mergeCell ref="A72:E72"/>
    <mergeCell ref="A73:E73"/>
    <mergeCell ref="I79:J79"/>
    <mergeCell ref="I77:J77"/>
    <mergeCell ref="I76:J76"/>
    <mergeCell ref="I78:J78"/>
    <mergeCell ref="A74:E74"/>
    <mergeCell ref="A47:G47"/>
    <mergeCell ref="H47:J47"/>
    <mergeCell ref="H42:J42"/>
    <mergeCell ref="A41:G41"/>
    <mergeCell ref="H41:J41"/>
    <mergeCell ref="A46:G46"/>
    <mergeCell ref="H46:J46"/>
    <mergeCell ref="A61:D61"/>
    <mergeCell ref="E61:J61"/>
    <mergeCell ref="A58:D58"/>
    <mergeCell ref="E58:J58"/>
    <mergeCell ref="A60:D60"/>
    <mergeCell ref="E60:J60"/>
    <mergeCell ref="A59:H59"/>
    <mergeCell ref="B43:J43"/>
    <mergeCell ref="B49:J49"/>
    <mergeCell ref="A94:J94"/>
    <mergeCell ref="E90:I90"/>
    <mergeCell ref="E91:I91"/>
    <mergeCell ref="E92:I92"/>
    <mergeCell ref="I74:J74"/>
    <mergeCell ref="I75:J75"/>
    <mergeCell ref="A81:J81"/>
    <mergeCell ref="A77:E77"/>
    <mergeCell ref="A78:E78"/>
    <mergeCell ref="B86:C86"/>
    <mergeCell ref="B88:C88"/>
    <mergeCell ref="B87:C87"/>
    <mergeCell ref="D86:E86"/>
    <mergeCell ref="D87:E87"/>
    <mergeCell ref="D88:E88"/>
    <mergeCell ref="B84:C84"/>
    <mergeCell ref="B85:C85"/>
    <mergeCell ref="D84:E84"/>
    <mergeCell ref="D85:E85"/>
    <mergeCell ref="F85:G85"/>
    <mergeCell ref="F86:G86"/>
    <mergeCell ref="F87:G87"/>
    <mergeCell ref="F88:G88"/>
    <mergeCell ref="F84:G84"/>
    <mergeCell ref="B36:J36"/>
    <mergeCell ref="H35:J35"/>
    <mergeCell ref="A35:G35"/>
    <mergeCell ref="A40:G40"/>
    <mergeCell ref="H40:J40"/>
    <mergeCell ref="B33:J33"/>
    <mergeCell ref="A42:G42"/>
    <mergeCell ref="A1:J1"/>
    <mergeCell ref="G6:J6"/>
    <mergeCell ref="G8:J8"/>
    <mergeCell ref="G10:J10"/>
    <mergeCell ref="B25:J25"/>
    <mergeCell ref="G9:J9"/>
    <mergeCell ref="A12:J12"/>
    <mergeCell ref="A14:I14"/>
    <mergeCell ref="A20:I20"/>
    <mergeCell ref="B18:J18"/>
    <mergeCell ref="B15:J15"/>
    <mergeCell ref="B16:J16"/>
    <mergeCell ref="B17:J17"/>
    <mergeCell ref="B21:J21"/>
    <mergeCell ref="B22:J22"/>
    <mergeCell ref="B23:J23"/>
    <mergeCell ref="A32:J32"/>
    <mergeCell ref="A76:E76"/>
    <mergeCell ref="A48:G48"/>
    <mergeCell ref="H48:J48"/>
    <mergeCell ref="A55:D55"/>
    <mergeCell ref="E55:J55"/>
    <mergeCell ref="A57:D57"/>
    <mergeCell ref="E57:J57"/>
    <mergeCell ref="A56:H56"/>
    <mergeCell ref="A54:D54"/>
    <mergeCell ref="E54:J54"/>
    <mergeCell ref="A53:H53"/>
    <mergeCell ref="A52:J52"/>
    <mergeCell ref="A51:J51"/>
    <mergeCell ref="A63:D63"/>
    <mergeCell ref="E63:J63"/>
    <mergeCell ref="A62:H62"/>
    <mergeCell ref="A64:D64"/>
    <mergeCell ref="A75:E75"/>
  </mergeCells>
  <phoneticPr fontId="1"/>
  <conditionalFormatting sqref="H40:J42">
    <cfRule type="expression" dxfId="193" priority="36">
      <formula>$J$20="○"</formula>
    </cfRule>
    <cfRule type="expression" dxfId="192" priority="62">
      <formula>$J$14="○"</formula>
    </cfRule>
  </conditionalFormatting>
  <conditionalFormatting sqref="G45:J45">
    <cfRule type="expression" dxfId="191" priority="48">
      <formula>$J$45="error"</formula>
    </cfRule>
  </conditionalFormatting>
  <conditionalFormatting sqref="H46:J48">
    <cfRule type="expression" dxfId="190" priority="35">
      <formula>$J$14="○"</formula>
    </cfRule>
    <cfRule type="expression" dxfId="189" priority="42">
      <formula>$J$20="○"</formula>
    </cfRule>
  </conditionalFormatting>
  <conditionalFormatting sqref="F39:J39">
    <cfRule type="expression" dxfId="188" priority="40">
      <formula>$J$39="error"</formula>
    </cfRule>
  </conditionalFormatting>
  <conditionalFormatting sqref="F39:I39 J38">
    <cfRule type="expression" dxfId="187" priority="39">
      <formula>$J$38="error"</formula>
    </cfRule>
  </conditionalFormatting>
  <conditionalFormatting sqref="E91">
    <cfRule type="expression" dxfId="186" priority="66">
      <formula>$E$91="未記入又は不適切な箇所があります"</formula>
    </cfRule>
    <cfRule type="expression" dxfId="185" priority="67">
      <formula>$E$91="error"</formula>
    </cfRule>
  </conditionalFormatting>
  <conditionalFormatting sqref="F80:J80">
    <cfRule type="expression" dxfId="184" priority="31">
      <formula>$J$80="error"</formula>
    </cfRule>
  </conditionalFormatting>
  <conditionalFormatting sqref="H76:J78 H74:I75 H72:J73">
    <cfRule type="expression" dxfId="183" priority="32">
      <formula>$G72="無"</formula>
    </cfRule>
  </conditionalFormatting>
  <conditionalFormatting sqref="G13:J13">
    <cfRule type="expression" dxfId="182" priority="68">
      <formula>AND($J$14="○",$J$20="○")</formula>
    </cfRule>
  </conditionalFormatting>
  <conditionalFormatting sqref="E54:J55">
    <cfRule type="expression" dxfId="181" priority="23">
      <formula>$J$53="○"</formula>
    </cfRule>
  </conditionalFormatting>
  <conditionalFormatting sqref="E57:J58">
    <cfRule type="expression" dxfId="180" priority="22">
      <formula>$J$56="○"</formula>
    </cfRule>
  </conditionalFormatting>
  <conditionalFormatting sqref="E60:J61">
    <cfRule type="expression" dxfId="179" priority="21">
      <formula>$J$59="○"</formula>
    </cfRule>
  </conditionalFormatting>
  <conditionalFormatting sqref="E63:J64">
    <cfRule type="expression" dxfId="178" priority="20">
      <formula>$J$62="○"</formula>
    </cfRule>
  </conditionalFormatting>
  <conditionalFormatting sqref="H85">
    <cfRule type="expression" dxfId="177" priority="69">
      <formula>$H85="未記入又は不適切な箇所があります"</formula>
    </cfRule>
  </conditionalFormatting>
  <conditionalFormatting sqref="F85">
    <cfRule type="expression" dxfId="176" priority="15">
      <formula>F85="error"</formula>
    </cfRule>
  </conditionalFormatting>
  <conditionalFormatting sqref="F86:F88">
    <cfRule type="expression" dxfId="175" priority="8">
      <formula>F86="error"</formula>
    </cfRule>
  </conditionalFormatting>
  <conditionalFormatting sqref="H85:I85">
    <cfRule type="expression" dxfId="174" priority="7">
      <formula>$H85="error"</formula>
    </cfRule>
  </conditionalFormatting>
  <conditionalFormatting sqref="H86:H88">
    <cfRule type="expression" dxfId="173" priority="6">
      <formula>$H86="未記入又は不適切な箇所があります"</formula>
    </cfRule>
  </conditionalFormatting>
  <conditionalFormatting sqref="H86:I88">
    <cfRule type="expression" dxfId="172" priority="5">
      <formula>$H86="error"</formula>
    </cfRule>
  </conditionalFormatting>
  <conditionalFormatting sqref="I53">
    <cfRule type="expression" dxfId="171" priority="4">
      <formula>$I53="error"</formula>
    </cfRule>
  </conditionalFormatting>
  <conditionalFormatting sqref="I56">
    <cfRule type="expression" dxfId="170" priority="3">
      <formula>$I56="error"</formula>
    </cfRule>
  </conditionalFormatting>
  <conditionalFormatting sqref="I59">
    <cfRule type="expression" dxfId="169" priority="2">
      <formula>$I59="error"</formula>
    </cfRule>
  </conditionalFormatting>
  <conditionalFormatting sqref="I62">
    <cfRule type="expression" dxfId="168" priority="1">
      <formula>$I62="error"</formula>
    </cfRule>
  </conditionalFormatting>
  <dataValidations count="1">
    <dataValidation type="list" allowBlank="1" showInputMessage="1" showErrorMessage="1" sqref="G7:J7" xr:uid="{6295CF4A-37C6-406A-B6DB-220B7EF7BFF1}">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66</xdr:row>
                    <xdr:rowOff>488950</xdr:rowOff>
                  </from>
                  <to>
                    <xdr:col>1</xdr:col>
                    <xdr:colOff>12700</xdr:colOff>
                    <xdr:row>68</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リスト!$B$1:$B$2</xm:f>
          </x14:formula1>
          <xm:sqref>J14 J20 J53 J56 J59 J62</xm:sqref>
        </x14:dataValidation>
        <x14:dataValidation type="list" allowBlank="1" showInputMessage="1" showErrorMessage="1" xr:uid="{00000000-0002-0000-0000-000001000000}">
          <x14:formula1>
            <xm:f>リスト!$D$2:$D$3</xm:f>
          </x14:formula1>
          <xm:sqref>H5</xm:sqref>
        </x14:dataValidation>
        <x14:dataValidation type="list" allowBlank="1" showInputMessage="1" showErrorMessage="1" xr:uid="{00000000-0002-0000-0000-000002000000}">
          <x14:formula1>
            <xm:f>リスト!$E$2:$E$13</xm:f>
          </x14:formula1>
          <xm:sqref>I5</xm:sqref>
        </x14:dataValidation>
        <x14:dataValidation type="list" allowBlank="1" showInputMessage="1" showErrorMessage="1" xr:uid="{00000000-0002-0000-0000-000003000000}">
          <x14:formula1>
            <xm:f>リスト!$F$2:$F$32</xm:f>
          </x14:formula1>
          <xm:sqref>J5</xm:sqref>
        </x14:dataValidation>
        <x14:dataValidation type="list" allowBlank="1" showInputMessage="1" showErrorMessage="1" xr:uid="{00000000-0002-0000-0000-000004000000}">
          <x14:formula1>
            <xm:f>リスト!$B$4:$B$5</xm:f>
          </x14:formula1>
          <xm:sqref>G72:G78</xm:sqref>
        </x14:dataValidation>
        <x14:dataValidation type="list" allowBlank="1" showInputMessage="1" showErrorMessage="1" xr:uid="{00000000-0002-0000-0000-000005000000}">
          <x14:formula1>
            <xm:f>リスト!$G$2:$G$8</xm:f>
          </x14:formula1>
          <xm:sqref>H72:H78</xm:sqref>
        </x14:dataValidation>
        <x14:dataValidation type="list" allowBlank="1" showInputMessage="1" xr:uid="{00000000-0002-0000-0000-000006000000}">
          <x14:formula1>
            <xm:f>リスト!$H$2:$H$3</xm:f>
          </x14:formula1>
          <xm:sqref>F72:F78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8"/>
  <sheetViews>
    <sheetView showGridLines="0" view="pageBreakPreview" zoomScaleNormal="100" zoomScaleSheetLayoutView="100" workbookViewId="0">
      <selection activeCell="E64" sqref="E64:J64"/>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2"/>
      <c r="B6" s="22"/>
      <c r="C6" s="22"/>
      <c r="D6" s="22"/>
      <c r="E6" s="22"/>
      <c r="F6" s="25" t="s">
        <v>0</v>
      </c>
      <c r="G6" s="74"/>
      <c r="H6" s="74"/>
      <c r="I6" s="74"/>
      <c r="J6" s="74"/>
    </row>
    <row r="7" spans="1:10" ht="17.25" customHeight="1" x14ac:dyDescent="0.2">
      <c r="A7" s="22"/>
      <c r="B7" s="22"/>
      <c r="C7" s="22"/>
      <c r="D7" s="22"/>
      <c r="E7" s="22"/>
      <c r="F7" s="25" t="s">
        <v>66</v>
      </c>
      <c r="G7" s="106"/>
      <c r="H7" s="106"/>
      <c r="I7" s="106"/>
      <c r="J7" s="106"/>
    </row>
    <row r="8" spans="1:10" ht="17.25" customHeight="1" x14ac:dyDescent="0.2">
      <c r="A8" s="22"/>
      <c r="B8" s="22"/>
      <c r="C8" s="22"/>
      <c r="D8" s="22"/>
      <c r="E8" s="22"/>
      <c r="F8" s="25" t="s">
        <v>1</v>
      </c>
      <c r="G8" s="74"/>
      <c r="H8" s="74"/>
      <c r="I8" s="74"/>
      <c r="J8" s="74"/>
    </row>
    <row r="9" spans="1:10" ht="17.25" customHeight="1" x14ac:dyDescent="0.2">
      <c r="A9" s="22"/>
      <c r="B9" s="22"/>
      <c r="C9" s="22"/>
      <c r="D9" s="22"/>
      <c r="E9" s="22"/>
      <c r="F9" s="25" t="s">
        <v>17</v>
      </c>
      <c r="G9" s="74"/>
      <c r="H9" s="74"/>
      <c r="I9" s="74"/>
      <c r="J9" s="74"/>
    </row>
    <row r="10" spans="1:10" ht="17.25" customHeight="1" x14ac:dyDescent="0.2">
      <c r="A10" s="22"/>
      <c r="B10" s="22"/>
      <c r="C10" s="22"/>
      <c r="D10" s="22"/>
      <c r="E10" s="22"/>
      <c r="F10" s="25" t="s">
        <v>4</v>
      </c>
      <c r="G10" s="74"/>
      <c r="H10" s="74"/>
      <c r="I10" s="74"/>
      <c r="J10" s="74"/>
    </row>
    <row r="11" spans="1:10" x14ac:dyDescent="0.55000000000000004">
      <c r="A11" s="22"/>
      <c r="B11" s="22"/>
      <c r="C11" s="22"/>
      <c r="D11" s="22"/>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18"/>
      <c r="I39" s="18"/>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60</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136"/>
      <c r="F54" s="136"/>
      <c r="G54" s="136"/>
      <c r="H54" s="136"/>
      <c r="I54" s="136"/>
      <c r="J54" s="136"/>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136"/>
      <c r="F57" s="136"/>
      <c r="G57" s="136"/>
      <c r="H57" s="136"/>
      <c r="I57" s="136"/>
      <c r="J57" s="136"/>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136"/>
      <c r="F60" s="136"/>
      <c r="G60" s="136"/>
      <c r="H60" s="136"/>
      <c r="I60" s="136"/>
      <c r="J60" s="136"/>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136"/>
      <c r="F63" s="136"/>
      <c r="G63" s="136"/>
      <c r="H63" s="136"/>
      <c r="I63" s="136"/>
      <c r="J63" s="136"/>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x14ac:dyDescent="0.55000000000000004">
      <c r="A66" s="47"/>
      <c r="B66" s="47"/>
      <c r="C66" s="47"/>
      <c r="D66" s="47"/>
      <c r="E66" s="47"/>
      <c r="F66" s="47"/>
      <c r="G66" s="47"/>
      <c r="H66" s="47"/>
      <c r="I66" s="47"/>
      <c r="J66" s="47"/>
    </row>
    <row r="67" spans="1:10" ht="13.5" thickBot="1" x14ac:dyDescent="0.6">
      <c r="A67" s="48"/>
      <c r="B67" s="48"/>
      <c r="C67" s="48"/>
      <c r="D67" s="48"/>
      <c r="E67" s="48"/>
      <c r="F67" s="48"/>
      <c r="G67" s="48"/>
      <c r="H67" s="48"/>
      <c r="I67" s="48"/>
      <c r="J67" s="48"/>
    </row>
    <row r="68" spans="1:10" ht="18.75" customHeight="1" x14ac:dyDescent="0.55000000000000004">
      <c r="A68" s="22"/>
      <c r="B68" s="100" t="s">
        <v>46</v>
      </c>
      <c r="C68" s="100"/>
      <c r="D68" s="101" t="s">
        <v>82</v>
      </c>
      <c r="E68" s="102"/>
      <c r="F68" s="101" t="s">
        <v>47</v>
      </c>
      <c r="G68" s="105"/>
      <c r="H68" s="107" t="s">
        <v>48</v>
      </c>
      <c r="I68" s="108"/>
      <c r="J68" s="22"/>
    </row>
    <row r="69" spans="1:10" ht="36.75" customHeight="1" x14ac:dyDescent="0.55000000000000004">
      <c r="A69" s="22"/>
      <c r="B69" s="97" t="str">
        <f>A53</f>
        <v>①新たな生産活動への転換等に要する費用（上限15万円）</v>
      </c>
      <c r="C69" s="97"/>
      <c r="D69" s="98">
        <f>E55</f>
        <v>0</v>
      </c>
      <c r="E69" s="103"/>
      <c r="F69" s="98">
        <f>IF(OR($J$13="error",$J$38="error",$J$39="error",$J$45="error",$I$53="error"),"error",IF(AND($H$46="",$H$35-$H$40*12&gt;150000),150000,IF(AND($H$46="",$H$35-$H$40*12&lt;150000),$H$35-$H$40*12,IF(AND($H$40="",$H$35-$H$46/3*12&gt;150000),150000,IF(AND($H$40="",$H$35-$H$46/3*12&lt;150000),$H$35-$H$46/3*12,"")))))</f>
        <v>0</v>
      </c>
      <c r="G69" s="104"/>
      <c r="H69" s="109">
        <f>IF($F69="error","error",IF(申請様式!$I$79&gt;1200000,"0",IF($F69&lt;0,0,MIN($D69,$F69))))</f>
        <v>0</v>
      </c>
      <c r="I69" s="110"/>
      <c r="J69" s="22"/>
    </row>
    <row r="70" spans="1:10" ht="36.75" customHeight="1" x14ac:dyDescent="0.55000000000000004">
      <c r="A70" s="22"/>
      <c r="B70" s="97" t="str">
        <f>A56</f>
        <v>②新たな販路拡大等に要する費用（上限５万円）</v>
      </c>
      <c r="C70" s="97"/>
      <c r="D70" s="98">
        <f>E58</f>
        <v>0</v>
      </c>
      <c r="E70" s="137"/>
      <c r="F70" s="98">
        <f>IF(OR($J$13="error",$J$38="error",$J$39="error",$J$45="error",$I$56="error"),"error",IF(AND($H$46="",$H$35-$H$40*12&gt;50000),50000,IF(AND($H$46="",$H$35-$H$40*12&lt;50000),$H$35-$H$40*12,IF(AND($H$40="",$H$35-$H$46/3*12&gt;50000),50000,IF(AND($H$40="",$H$35-$H$46/3*12&lt;50000),$H$35-$H$46/3*12,"")))))</f>
        <v>0</v>
      </c>
      <c r="G70" s="104"/>
      <c r="H70" s="111">
        <f>IF($F70="error","error",IF(申請様式!$I$79&gt;1200000,"0",IF($F70&lt;0,0,MIN($D70,$F70))))</f>
        <v>0</v>
      </c>
      <c r="I70" s="112"/>
      <c r="J70" s="22"/>
    </row>
    <row r="71" spans="1:10" ht="36.75" customHeight="1" x14ac:dyDescent="0.55000000000000004">
      <c r="A71" s="22"/>
      <c r="B71" s="97" t="str">
        <f>A59</f>
        <v>③経営コンサルタント派遣等経営改善に要する費用（上限５万円）</v>
      </c>
      <c r="C71" s="97"/>
      <c r="D71" s="98">
        <f>E61</f>
        <v>0</v>
      </c>
      <c r="E71" s="137"/>
      <c r="F71" s="98">
        <f>IF(OR($J$13="error",$J$38="error",$J$39="error",$J$45="error",$I$59="error"),"error",IF(AND($H$46="",$H$35-$H$40*12&gt;50000),50000,IF(AND($H$46="",$H$35-$H$40*12&lt;50000),$H$35-$H$40*12,IF(AND($H$40="",$H$35-$H$46/3*12&gt;50000),50000,IF(AND($H$40="",$H$35-$H$46/3*12&lt;50000),$H$35-$H$46/3*12,"")))))</f>
        <v>0</v>
      </c>
      <c r="G71" s="104"/>
      <c r="H71" s="111">
        <f>IF($F71="error","error",IF(申請様式!$I$79&gt;1200000,"0",IF($F71&lt;0,0,MIN($D71,$F71))))</f>
        <v>0</v>
      </c>
      <c r="I71" s="112"/>
      <c r="J71" s="22"/>
    </row>
    <row r="72" spans="1:10" ht="36.75" customHeight="1" thickBot="1" x14ac:dyDescent="0.6">
      <c r="A72" s="22"/>
      <c r="B72" s="97" t="str">
        <f>A62</f>
        <v>④生産活動を行うために必要な感染防止対策に要する費用（上限５万円）</v>
      </c>
      <c r="C72" s="97"/>
      <c r="D72" s="98">
        <f>E64</f>
        <v>0</v>
      </c>
      <c r="E72" s="137"/>
      <c r="F72" s="98">
        <f>IF(OR($J$13="error",$J$38="error",$J$39="error",$J$45="error",$I$62="error"),"error",IF(AND($H$46="",$H$35-$H$40*12&gt;50000),50000,IF(AND($H$46="",$H$35-$H$40*12&lt;50000),$H$35-$H$40*12,IF(AND($H$40="",$H$35-$H$46/3*12&gt;50000),50000,IF(AND($H$40="",$H$35-$H$46/3*12&lt;50000),$H$35-$H$46/3*12,"")))))</f>
        <v>0</v>
      </c>
      <c r="G72" s="104"/>
      <c r="H72" s="113">
        <f>IF($F72="error","error",IF(申請様式!$I$79&gt;1200000,"0",IF($F72&lt;0,0,MIN($D72,$F72))))</f>
        <v>0</v>
      </c>
      <c r="I72" s="114"/>
      <c r="J72" s="22"/>
    </row>
    <row r="73" spans="1:10" ht="13.5" thickBot="1" x14ac:dyDescent="0.6">
      <c r="A73" s="22"/>
      <c r="B73" s="22"/>
      <c r="C73" s="22"/>
      <c r="D73" s="22"/>
      <c r="E73" s="22"/>
      <c r="F73" s="22"/>
      <c r="G73" s="22"/>
      <c r="H73" s="22"/>
      <c r="I73" s="22"/>
      <c r="J73" s="22"/>
    </row>
    <row r="74" spans="1:10" ht="19.5" customHeight="1" thickBot="1" x14ac:dyDescent="0.6">
      <c r="A74" s="22"/>
      <c r="B74" s="22"/>
      <c r="C74" s="22"/>
      <c r="D74" s="22"/>
      <c r="E74" s="84" t="s">
        <v>84</v>
      </c>
      <c r="F74" s="85"/>
      <c r="G74" s="85"/>
      <c r="H74" s="85"/>
      <c r="I74" s="86"/>
      <c r="J74" s="22"/>
    </row>
    <row r="75" spans="1:10" ht="36.75" customHeight="1" thickBot="1" x14ac:dyDescent="0.6">
      <c r="A75" s="22"/>
      <c r="B75" s="22"/>
      <c r="C75" s="22"/>
      <c r="D75" s="22"/>
      <c r="E75" s="87" t="str">
        <f>IF(OR(AND($J$14="",$J$20=""),$H$35="",AND($J$14="○",OR($H$41="",$H$42="")),AND($J$20="○",$H$47="",$H$48=""),OR(I53="error",I56="error",I59="error",I62="error"),AND(J53="",J56="",J59="",J62="")),"未記入又は不適切な箇所があります",MIN(1200000-申請様式!I79,SUM(H69:I72)))</f>
        <v>未記入又は不適切な箇所があります</v>
      </c>
      <c r="F75" s="88"/>
      <c r="G75" s="88"/>
      <c r="H75" s="88"/>
      <c r="I75" s="89"/>
      <c r="J75" s="22"/>
    </row>
    <row r="76" spans="1:10" ht="13.5" customHeight="1" x14ac:dyDescent="0.55000000000000004">
      <c r="A76" s="43"/>
      <c r="B76" s="50"/>
      <c r="C76" s="50"/>
      <c r="D76" s="50"/>
      <c r="E76" s="90" t="s">
        <v>83</v>
      </c>
      <c r="F76" s="90"/>
      <c r="G76" s="90"/>
      <c r="H76" s="90"/>
      <c r="I76" s="90"/>
      <c r="J76" s="32"/>
    </row>
    <row r="77" spans="1:10" ht="13.5" customHeight="1" x14ac:dyDescent="0.55000000000000004">
      <c r="A77" s="8"/>
      <c r="B77" s="6"/>
      <c r="C77" s="6"/>
      <c r="D77" s="6"/>
      <c r="E77" s="9"/>
      <c r="F77" s="9"/>
      <c r="G77" s="9"/>
      <c r="H77" s="9"/>
      <c r="I77" s="9"/>
      <c r="J77" s="23"/>
    </row>
    <row r="78" spans="1:10" hidden="1" x14ac:dyDescent="0.55000000000000004">
      <c r="A78" s="83" t="s">
        <v>57</v>
      </c>
      <c r="B78" s="83"/>
      <c r="C78" s="83"/>
      <c r="D78" s="83"/>
      <c r="E78" s="83"/>
      <c r="F78" s="83"/>
      <c r="G78" s="83"/>
      <c r="H78" s="83"/>
      <c r="I78" s="83"/>
      <c r="J78" s="83"/>
    </row>
  </sheetData>
  <sheetProtection algorithmName="SHA-512" hashValue="ofTEoCzF1YjUMe3iv+fWnwuzgN4NQUStR7gMIwe5Em5z++d/DMHOqwxU9q5ZcEsVDqNVgA3s20mJn45folr4Dg==" saltValue="z5aFH2OpYIbmC7INsyf0Wg==" spinCount="100000" sheet="1" objects="1" scenarios="1"/>
  <mergeCells count="84">
    <mergeCell ref="G7:J7"/>
    <mergeCell ref="E74:I74"/>
    <mergeCell ref="E75:I75"/>
    <mergeCell ref="E76:I76"/>
    <mergeCell ref="A78:J78"/>
    <mergeCell ref="B71:C71"/>
    <mergeCell ref="D71:E71"/>
    <mergeCell ref="F71:G71"/>
    <mergeCell ref="H71:I71"/>
    <mergeCell ref="B72:C72"/>
    <mergeCell ref="D72:E72"/>
    <mergeCell ref="F72:G72"/>
    <mergeCell ref="H72:I72"/>
    <mergeCell ref="B69:C69"/>
    <mergeCell ref="D69:E69"/>
    <mergeCell ref="F69:G69"/>
    <mergeCell ref="H69:I69"/>
    <mergeCell ref="B70:C70"/>
    <mergeCell ref="D70:E70"/>
    <mergeCell ref="F70:G70"/>
    <mergeCell ref="H70:I70"/>
    <mergeCell ref="B68:C68"/>
    <mergeCell ref="D68:E68"/>
    <mergeCell ref="F68:G68"/>
    <mergeCell ref="H68:I68"/>
    <mergeCell ref="A63:D63"/>
    <mergeCell ref="E63:J63"/>
    <mergeCell ref="A64:D64"/>
    <mergeCell ref="E64:J64"/>
    <mergeCell ref="A65:F65"/>
    <mergeCell ref="H65:J65"/>
    <mergeCell ref="B43:J43"/>
    <mergeCell ref="A46:G46"/>
    <mergeCell ref="H46:J46"/>
    <mergeCell ref="A62:H62"/>
    <mergeCell ref="A55:D55"/>
    <mergeCell ref="E55:J55"/>
    <mergeCell ref="A56:H56"/>
    <mergeCell ref="A57:D57"/>
    <mergeCell ref="E57:J57"/>
    <mergeCell ref="A58:D58"/>
    <mergeCell ref="E58:J58"/>
    <mergeCell ref="A59:H59"/>
    <mergeCell ref="A60:D60"/>
    <mergeCell ref="E60:J60"/>
    <mergeCell ref="A61:D61"/>
    <mergeCell ref="E61:J61"/>
    <mergeCell ref="A54:D54"/>
    <mergeCell ref="E54:J54"/>
    <mergeCell ref="A47:G47"/>
    <mergeCell ref="H47:J47"/>
    <mergeCell ref="A48:G48"/>
    <mergeCell ref="H48:J48"/>
    <mergeCell ref="A51:J51"/>
    <mergeCell ref="A52:J52"/>
    <mergeCell ref="A53:H53"/>
    <mergeCell ref="B49:J49"/>
    <mergeCell ref="B36:J36"/>
    <mergeCell ref="A41:G41"/>
    <mergeCell ref="H41:J41"/>
    <mergeCell ref="A40:G40"/>
    <mergeCell ref="H40:J40"/>
    <mergeCell ref="B23:J23"/>
    <mergeCell ref="B25:J25"/>
    <mergeCell ref="A32:J32"/>
    <mergeCell ref="B33:J33"/>
    <mergeCell ref="A35:G35"/>
    <mergeCell ref="H35:J35"/>
    <mergeCell ref="A42:G42"/>
    <mergeCell ref="H42:J42"/>
    <mergeCell ref="B21:J21"/>
    <mergeCell ref="A20:I20"/>
    <mergeCell ref="A1:J1"/>
    <mergeCell ref="G6:J6"/>
    <mergeCell ref="G8:J8"/>
    <mergeCell ref="G9:J9"/>
    <mergeCell ref="G10:J10"/>
    <mergeCell ref="A12:J12"/>
    <mergeCell ref="A14:I14"/>
    <mergeCell ref="B15:J15"/>
    <mergeCell ref="B16:J16"/>
    <mergeCell ref="B17:J17"/>
    <mergeCell ref="B18:J18"/>
    <mergeCell ref="B22:J22"/>
  </mergeCells>
  <phoneticPr fontId="1"/>
  <conditionalFormatting sqref="E75">
    <cfRule type="expression" dxfId="167" priority="39">
      <formula>$E$75="未記入又は不適切な箇所があります"</formula>
    </cfRule>
    <cfRule type="expression" dxfId="166" priority="40">
      <formula>$E$75="error"</formula>
    </cfRule>
  </conditionalFormatting>
  <conditionalFormatting sqref="G13:J13">
    <cfRule type="expression" dxfId="165" priority="41">
      <formula>AND($J$14="○",$J$20="○")</formula>
    </cfRule>
  </conditionalFormatting>
  <conditionalFormatting sqref="E54:J55">
    <cfRule type="expression" dxfId="164" priority="29">
      <formula>$J$53="○"</formula>
    </cfRule>
  </conditionalFormatting>
  <conditionalFormatting sqref="E57:J58">
    <cfRule type="expression" dxfId="163" priority="28">
      <formula>$J$56="○"</formula>
    </cfRule>
  </conditionalFormatting>
  <conditionalFormatting sqref="E60:J61">
    <cfRule type="expression" dxfId="162" priority="27">
      <formula>$J$59="○"</formula>
    </cfRule>
  </conditionalFormatting>
  <conditionalFormatting sqref="E63:J64">
    <cfRule type="expression" dxfId="161" priority="26">
      <formula>$J$62="○"</formula>
    </cfRule>
  </conditionalFormatting>
  <conditionalFormatting sqref="H69">
    <cfRule type="expression" dxfId="160" priority="42">
      <formula>$H69="未記入又は不適切な箇所があります"</formula>
    </cfRule>
  </conditionalFormatting>
  <conditionalFormatting sqref="H69:I69">
    <cfRule type="expression" dxfId="159" priority="23">
      <formula>$H69="error"</formula>
    </cfRule>
  </conditionalFormatting>
  <conditionalFormatting sqref="H70:H72">
    <cfRule type="expression" dxfId="158" priority="22">
      <formula>$H70="未記入又は不適切な箇所があります"</formula>
    </cfRule>
  </conditionalFormatting>
  <conditionalFormatting sqref="H70:I72">
    <cfRule type="expression" dxfId="157" priority="21">
      <formula>$H70="error"</formula>
    </cfRule>
  </conditionalFormatting>
  <conditionalFormatting sqref="I53">
    <cfRule type="expression" dxfId="156" priority="20">
      <formula>$I53="error"</formula>
    </cfRule>
  </conditionalFormatting>
  <conditionalFormatting sqref="I56">
    <cfRule type="expression" dxfId="155" priority="19">
      <formula>$I56="error"</formula>
    </cfRule>
  </conditionalFormatting>
  <conditionalFormatting sqref="I59">
    <cfRule type="expression" dxfId="154" priority="18">
      <formula>$I59="error"</formula>
    </cfRule>
  </conditionalFormatting>
  <conditionalFormatting sqref="I62">
    <cfRule type="expression" dxfId="153" priority="17">
      <formula>$I62="error"</formula>
    </cfRule>
  </conditionalFormatting>
  <conditionalFormatting sqref="H40:J42">
    <cfRule type="expression" dxfId="152" priority="4">
      <formula>$J$20="○"</formula>
    </cfRule>
    <cfRule type="expression" dxfId="151" priority="9">
      <formula>$J$14="○"</formula>
    </cfRule>
  </conditionalFormatting>
  <conditionalFormatting sqref="G45:J45">
    <cfRule type="expression" dxfId="150" priority="8">
      <formula>$J$45="error"</formula>
    </cfRule>
  </conditionalFormatting>
  <conditionalFormatting sqref="H46:J48">
    <cfRule type="expression" dxfId="149" priority="3">
      <formula>$J$14="○"</formula>
    </cfRule>
    <cfRule type="expression" dxfId="148" priority="7">
      <formula>$J$20="○"</formula>
    </cfRule>
  </conditionalFormatting>
  <conditionalFormatting sqref="F39:J39">
    <cfRule type="expression" dxfId="147" priority="6">
      <formula>$J$39="error"</formula>
    </cfRule>
  </conditionalFormatting>
  <conditionalFormatting sqref="F39:I39 J38">
    <cfRule type="expression" dxfId="146" priority="5">
      <formula>$J$38="error"</formula>
    </cfRule>
  </conditionalFormatting>
  <conditionalFormatting sqref="F69">
    <cfRule type="expression" dxfId="145" priority="2">
      <formula>F69="error"</formula>
    </cfRule>
  </conditionalFormatting>
  <conditionalFormatting sqref="F70:F72">
    <cfRule type="expression" dxfId="144" priority="1">
      <formula>F70="error"</formula>
    </cfRule>
  </conditionalFormatting>
  <dataValidations count="1">
    <dataValidation type="list" allowBlank="1" showInputMessage="1" showErrorMessage="1" sqref="G7:J7" xr:uid="{353719EC-97BF-49A4-A2CB-8FF425E24BE8}">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Header>&amp;R&amp;"ＭＳ Ｐゴシック,標準"（別添１）</oddHeader>
  </headerFooter>
  <rowBreaks count="1" manualBreakCount="1">
    <brk id="5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リスト!$F$2:$F$32</xm:f>
          </x14:formula1>
          <xm:sqref>J5</xm:sqref>
        </x14:dataValidation>
        <x14:dataValidation type="list" allowBlank="1" showInputMessage="1" showErrorMessage="1" xr:uid="{00000000-0002-0000-0100-000001000000}">
          <x14:formula1>
            <xm:f>リスト!$E$2:$E$13</xm:f>
          </x14:formula1>
          <xm:sqref>I5</xm:sqref>
        </x14:dataValidation>
        <x14:dataValidation type="list" allowBlank="1" showInputMessage="1" showErrorMessage="1" xr:uid="{00000000-0002-0000-0100-000002000000}">
          <x14:formula1>
            <xm:f>リスト!$D$2:$D$3</xm:f>
          </x14:formula1>
          <xm:sqref>H5</xm:sqref>
        </x14:dataValidation>
        <x14:dataValidation type="list" allowBlank="1" showInputMessage="1" showErrorMessage="1" xr:uid="{00000000-0002-0000-0100-000003000000}">
          <x14:formula1>
            <xm:f>リスト!$B$1:$B$2</xm:f>
          </x14:formula1>
          <xm:sqref>J59 J62 J53 J56 J14 J20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8"/>
  <sheetViews>
    <sheetView showGridLines="0" view="pageBreakPreview" zoomScaleNormal="100" zoomScaleSheetLayoutView="100" workbookViewId="0">
      <selection activeCell="B16" sqref="B16:J16"/>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2"/>
      <c r="B6" s="22"/>
      <c r="C6" s="22"/>
      <c r="D6" s="22"/>
      <c r="E6" s="22"/>
      <c r="F6" s="25" t="s">
        <v>0</v>
      </c>
      <c r="G6" s="74"/>
      <c r="H6" s="74"/>
      <c r="I6" s="74"/>
      <c r="J6" s="74"/>
    </row>
    <row r="7" spans="1:10" ht="17.25" customHeight="1" x14ac:dyDescent="0.2">
      <c r="A7" s="22"/>
      <c r="B7" s="22"/>
      <c r="C7" s="22"/>
      <c r="D7" s="22"/>
      <c r="E7" s="22"/>
      <c r="F7" s="25" t="s">
        <v>66</v>
      </c>
      <c r="G7" s="106"/>
      <c r="H7" s="106"/>
      <c r="I7" s="106"/>
      <c r="J7" s="106"/>
    </row>
    <row r="8" spans="1:10" ht="17.25" customHeight="1" x14ac:dyDescent="0.2">
      <c r="A8" s="22"/>
      <c r="B8" s="22"/>
      <c r="C8" s="22"/>
      <c r="D8" s="22"/>
      <c r="E8" s="22"/>
      <c r="F8" s="25" t="s">
        <v>1</v>
      </c>
      <c r="G8" s="74"/>
      <c r="H8" s="74"/>
      <c r="I8" s="74"/>
      <c r="J8" s="74"/>
    </row>
    <row r="9" spans="1:10" ht="17.25" customHeight="1" x14ac:dyDescent="0.2">
      <c r="A9" s="22"/>
      <c r="B9" s="22"/>
      <c r="C9" s="22"/>
      <c r="D9" s="22"/>
      <c r="E9" s="22"/>
      <c r="F9" s="25" t="s">
        <v>17</v>
      </c>
      <c r="G9" s="74"/>
      <c r="H9" s="74"/>
      <c r="I9" s="74"/>
      <c r="J9" s="74"/>
    </row>
    <row r="10" spans="1:10" ht="17.25" customHeight="1" x14ac:dyDescent="0.2">
      <c r="A10" s="22"/>
      <c r="B10" s="22"/>
      <c r="C10" s="22"/>
      <c r="D10" s="22"/>
      <c r="E10" s="22"/>
      <c r="F10" s="25" t="s">
        <v>4</v>
      </c>
      <c r="G10" s="74"/>
      <c r="H10" s="74"/>
      <c r="I10" s="74"/>
      <c r="J10" s="74"/>
    </row>
    <row r="11" spans="1:10" x14ac:dyDescent="0.55000000000000004">
      <c r="A11" s="22"/>
      <c r="B11" s="22"/>
      <c r="C11" s="22"/>
      <c r="D11" s="22"/>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18"/>
      <c r="I39" s="18"/>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60</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136"/>
      <c r="F54" s="136"/>
      <c r="G54" s="136"/>
      <c r="H54" s="136"/>
      <c r="I54" s="136"/>
      <c r="J54" s="136"/>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136"/>
      <c r="F57" s="136"/>
      <c r="G57" s="136"/>
      <c r="H57" s="136"/>
      <c r="I57" s="136"/>
      <c r="J57" s="136"/>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136"/>
      <c r="F60" s="136"/>
      <c r="G60" s="136"/>
      <c r="H60" s="136"/>
      <c r="I60" s="136"/>
      <c r="J60" s="136"/>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136"/>
      <c r="F63" s="136"/>
      <c r="G63" s="136"/>
      <c r="H63" s="136"/>
      <c r="I63" s="136"/>
      <c r="J63" s="136"/>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x14ac:dyDescent="0.55000000000000004">
      <c r="A66" s="47"/>
      <c r="B66" s="47"/>
      <c r="C66" s="47"/>
      <c r="D66" s="47"/>
      <c r="E66" s="47"/>
      <c r="F66" s="47"/>
      <c r="G66" s="47"/>
      <c r="H66" s="47"/>
      <c r="I66" s="47"/>
      <c r="J66" s="47"/>
    </row>
    <row r="67" spans="1:10" ht="13.5" thickBot="1" x14ac:dyDescent="0.6">
      <c r="A67" s="48"/>
      <c r="B67" s="48"/>
      <c r="C67" s="48"/>
      <c r="D67" s="48"/>
      <c r="E67" s="48"/>
      <c r="F67" s="48"/>
      <c r="G67" s="48"/>
      <c r="H67" s="48"/>
      <c r="I67" s="48"/>
      <c r="J67" s="48"/>
    </row>
    <row r="68" spans="1:10" ht="18.75" customHeight="1" x14ac:dyDescent="0.55000000000000004">
      <c r="A68" s="22"/>
      <c r="B68" s="100" t="s">
        <v>46</v>
      </c>
      <c r="C68" s="100"/>
      <c r="D68" s="101" t="s">
        <v>82</v>
      </c>
      <c r="E68" s="102"/>
      <c r="F68" s="101" t="s">
        <v>47</v>
      </c>
      <c r="G68" s="105"/>
      <c r="H68" s="107" t="s">
        <v>48</v>
      </c>
      <c r="I68" s="108"/>
      <c r="J68" s="22"/>
    </row>
    <row r="69" spans="1:10" ht="36.75" customHeight="1" x14ac:dyDescent="0.55000000000000004">
      <c r="A69" s="22"/>
      <c r="B69" s="97" t="str">
        <f>A53</f>
        <v>①新たな生産活動への転換等に要する費用（上限15万円）</v>
      </c>
      <c r="C69" s="97"/>
      <c r="D69" s="98">
        <f>E55</f>
        <v>0</v>
      </c>
      <c r="E69" s="103"/>
      <c r="F69" s="98">
        <f>IF(OR($J$13="error",$J$38="error",$J$39="error",$J$45="error",$I$53="error"),"error",IF(AND($H$46="",$H$35-$H$40*12&gt;150000),150000,IF(AND($H$46="",$H$35-$H$40*12&lt;150000),$H$35-$H$40*12,IF(AND($H$40="",$H$35-$H$46/3*12&gt;150000),150000,IF(AND($H$40="",$H$35-$H$46/3*12&lt;150000),$H$35-$H$46/3*12,"")))))</f>
        <v>0</v>
      </c>
      <c r="G69" s="104"/>
      <c r="H69" s="109">
        <f>IF($F69="error","error",IF(申請様式!$I$79&gt;1200000,"0",IF($F69&lt;0,0,MIN($D69,$F69))))</f>
        <v>0</v>
      </c>
      <c r="I69" s="110"/>
      <c r="J69" s="22"/>
    </row>
    <row r="70" spans="1:10" ht="36.75" customHeight="1" x14ac:dyDescent="0.55000000000000004">
      <c r="A70" s="22"/>
      <c r="B70" s="97" t="str">
        <f>A56</f>
        <v>②新たな販路拡大等に要する費用（上限５万円）</v>
      </c>
      <c r="C70" s="97"/>
      <c r="D70" s="98">
        <f>E58</f>
        <v>0</v>
      </c>
      <c r="E70" s="137"/>
      <c r="F70" s="98">
        <f>IF(OR($J$13="error",$J$38="error",$J$39="error",$J$45="error",$I$56="error"),"error",IF(AND($H$46="",$H$35-$H$40*12&gt;50000),50000,IF(AND($H$46="",$H$35-$H$40*12&lt;50000),$H$35-$H$40*12,IF(AND($H$40="",$H$35-$H$46/3*12&gt;50000),50000,IF(AND($H$40="",$H$35-$H$46/3*12&lt;50000),$H$35-$H$46/3*12,"")))))</f>
        <v>0</v>
      </c>
      <c r="G70" s="104"/>
      <c r="H70" s="111">
        <f>IF($F70="error","error",IF(申請様式!$I$79&gt;1200000,"0",IF($F70&lt;0,0,MIN($D70,$F70))))</f>
        <v>0</v>
      </c>
      <c r="I70" s="112"/>
      <c r="J70" s="22"/>
    </row>
    <row r="71" spans="1:10" ht="36.75" customHeight="1" x14ac:dyDescent="0.55000000000000004">
      <c r="A71" s="22"/>
      <c r="B71" s="97" t="str">
        <f>A59</f>
        <v>③経営コンサルタント派遣等経営改善に要する費用（上限５万円）</v>
      </c>
      <c r="C71" s="97"/>
      <c r="D71" s="98">
        <f>E61</f>
        <v>0</v>
      </c>
      <c r="E71" s="137"/>
      <c r="F71" s="98">
        <f>IF(OR($J$13="error",$J$38="error",$J$39="error",$J$45="error",$I$59="error"),"error",IF(AND($H$46="",$H$35-$H$40*12&gt;50000),50000,IF(AND($H$46="",$H$35-$H$40*12&lt;50000),$H$35-$H$40*12,IF(AND($H$40="",$H$35-$H$46/3*12&gt;50000),50000,IF(AND($H$40="",$H$35-$H$46/3*12&lt;50000),$H$35-$H$46/3*12,"")))))</f>
        <v>0</v>
      </c>
      <c r="G71" s="104"/>
      <c r="H71" s="111">
        <f>IF($F71="error","error",IF(申請様式!$I$79&gt;1200000,"0",IF($F71&lt;0,0,MIN($D71,$F71))))</f>
        <v>0</v>
      </c>
      <c r="I71" s="112"/>
      <c r="J71" s="22"/>
    </row>
    <row r="72" spans="1:10" ht="36.75" customHeight="1" thickBot="1" x14ac:dyDescent="0.6">
      <c r="A72" s="22"/>
      <c r="B72" s="97" t="str">
        <f>A62</f>
        <v>④生産活動を行うために必要な感染防止対策に要する費用（上限５万円）</v>
      </c>
      <c r="C72" s="97"/>
      <c r="D72" s="98">
        <f>E64</f>
        <v>0</v>
      </c>
      <c r="E72" s="137"/>
      <c r="F72" s="98">
        <f>IF(OR($J$13="error",$J$38="error",$J$39="error",$J$45="error",$I$62="error"),"error",IF(AND($H$46="",$H$35-$H$40*12&gt;50000),50000,IF(AND($H$46="",$H$35-$H$40*12&lt;50000),$H$35-$H$40*12,IF(AND($H$40="",$H$35-$H$46/3*12&gt;50000),50000,IF(AND($H$40="",$H$35-$H$46/3*12&lt;50000),$H$35-$H$46/3*12,"")))))</f>
        <v>0</v>
      </c>
      <c r="G72" s="104"/>
      <c r="H72" s="113">
        <f>IF($F72="error","error",IF(申請様式!$I$79&gt;1200000,"0",IF($F72&lt;0,0,MIN($D72,$F72))))</f>
        <v>0</v>
      </c>
      <c r="I72" s="114"/>
      <c r="J72" s="22"/>
    </row>
    <row r="73" spans="1:10" ht="13.5" thickBot="1" x14ac:dyDescent="0.6">
      <c r="A73" s="22"/>
      <c r="B73" s="22"/>
      <c r="C73" s="22"/>
      <c r="D73" s="22"/>
      <c r="E73" s="22"/>
      <c r="F73" s="22"/>
      <c r="G73" s="22"/>
      <c r="H73" s="22"/>
      <c r="I73" s="22"/>
      <c r="J73" s="22"/>
    </row>
    <row r="74" spans="1:10" ht="19.5" customHeight="1" thickBot="1" x14ac:dyDescent="0.6">
      <c r="A74" s="22"/>
      <c r="B74" s="22"/>
      <c r="C74" s="22"/>
      <c r="D74" s="22"/>
      <c r="E74" s="84" t="s">
        <v>84</v>
      </c>
      <c r="F74" s="85"/>
      <c r="G74" s="85"/>
      <c r="H74" s="85"/>
      <c r="I74" s="86"/>
      <c r="J74" s="22"/>
    </row>
    <row r="75" spans="1:10" ht="36.75" customHeight="1" thickBot="1" x14ac:dyDescent="0.6">
      <c r="A75" s="22"/>
      <c r="B75" s="22"/>
      <c r="C75" s="22"/>
      <c r="D75" s="22"/>
      <c r="E75" s="87" t="str">
        <f>IF(OR(AND($J$14="",$J$20=""),$H$35="",AND($J$14="○",OR($H$41="",$H$42="")),AND($J$20="○",$H$47="",$H$48=""),OR(I53="error",I56="error",I59="error",I62="error"),AND(J53="",J56="",J59="",J62="")),"未記入又は不適切な箇所があります",MIN(1200000-申請様式!I79,SUM(H69:I72)))</f>
        <v>未記入又は不適切な箇所があります</v>
      </c>
      <c r="F75" s="88"/>
      <c r="G75" s="88"/>
      <c r="H75" s="88"/>
      <c r="I75" s="89"/>
      <c r="J75" s="22"/>
    </row>
    <row r="76" spans="1:10" ht="13.5" customHeight="1" x14ac:dyDescent="0.55000000000000004">
      <c r="A76" s="43"/>
      <c r="B76" s="50"/>
      <c r="C76" s="50"/>
      <c r="D76" s="50"/>
      <c r="E76" s="90" t="s">
        <v>83</v>
      </c>
      <c r="F76" s="90"/>
      <c r="G76" s="90"/>
      <c r="H76" s="90"/>
      <c r="I76" s="90"/>
      <c r="J76" s="32"/>
    </row>
    <row r="77" spans="1:10" ht="13.5" customHeight="1" x14ac:dyDescent="0.55000000000000004">
      <c r="A77" s="8"/>
      <c r="B77" s="6"/>
      <c r="C77" s="6"/>
      <c r="D77" s="6"/>
      <c r="E77" s="9"/>
      <c r="F77" s="9"/>
      <c r="G77" s="9"/>
      <c r="H77" s="9"/>
      <c r="I77" s="9"/>
      <c r="J77" s="24"/>
    </row>
    <row r="78" spans="1:10" hidden="1" x14ac:dyDescent="0.55000000000000004">
      <c r="A78" s="83" t="s">
        <v>57</v>
      </c>
      <c r="B78" s="83"/>
      <c r="C78" s="83"/>
      <c r="D78" s="83"/>
      <c r="E78" s="83"/>
      <c r="F78" s="83"/>
      <c r="G78" s="83"/>
      <c r="H78" s="83"/>
      <c r="I78" s="83"/>
      <c r="J78" s="83"/>
    </row>
  </sheetData>
  <sheetProtection algorithmName="SHA-512" hashValue="77DI4gFsTky3KmrCBbyX/4JRAF8xiyL2ydGjsg1G7AI5e0ZkPll1RBJ0yzy869m9xlVRGAeApkD1DEfrHvi0qg==" saltValue="iDaFHF1DmN+dGnGq8LtlFg==" spinCount="100000" sheet="1" objects="1" scenarios="1"/>
  <mergeCells count="84">
    <mergeCell ref="G7:J7"/>
    <mergeCell ref="E76:I76"/>
    <mergeCell ref="A78:J78"/>
    <mergeCell ref="B72:C72"/>
    <mergeCell ref="D72:E72"/>
    <mergeCell ref="F72:G72"/>
    <mergeCell ref="H72:I72"/>
    <mergeCell ref="E74:I74"/>
    <mergeCell ref="E75:I75"/>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A63:D63"/>
    <mergeCell ref="E63:J63"/>
    <mergeCell ref="A64:D64"/>
    <mergeCell ref="E64:J64"/>
    <mergeCell ref="A65:F65"/>
    <mergeCell ref="H65:J65"/>
    <mergeCell ref="B43:J43"/>
    <mergeCell ref="A46:G46"/>
    <mergeCell ref="H46:J46"/>
    <mergeCell ref="A62:H62"/>
    <mergeCell ref="A55:D55"/>
    <mergeCell ref="E55:J55"/>
    <mergeCell ref="A56:H56"/>
    <mergeCell ref="A57:D57"/>
    <mergeCell ref="E57:J57"/>
    <mergeCell ref="A58:D58"/>
    <mergeCell ref="E58:J58"/>
    <mergeCell ref="A59:H59"/>
    <mergeCell ref="A60:D60"/>
    <mergeCell ref="E60:J60"/>
    <mergeCell ref="A61:D61"/>
    <mergeCell ref="E61:J61"/>
    <mergeCell ref="A54:D54"/>
    <mergeCell ref="E54:J54"/>
    <mergeCell ref="A47:G47"/>
    <mergeCell ref="H47:J47"/>
    <mergeCell ref="A48:G48"/>
    <mergeCell ref="H48:J48"/>
    <mergeCell ref="A51:J51"/>
    <mergeCell ref="A52:J52"/>
    <mergeCell ref="A53:H53"/>
    <mergeCell ref="B49:J49"/>
    <mergeCell ref="B36:J36"/>
    <mergeCell ref="A41:G41"/>
    <mergeCell ref="H41:J41"/>
    <mergeCell ref="A40:G40"/>
    <mergeCell ref="H40:J40"/>
    <mergeCell ref="B23:J23"/>
    <mergeCell ref="B25:J25"/>
    <mergeCell ref="A32:J32"/>
    <mergeCell ref="B33:J33"/>
    <mergeCell ref="A35:G35"/>
    <mergeCell ref="H35:J35"/>
    <mergeCell ref="A42:G42"/>
    <mergeCell ref="H42:J42"/>
    <mergeCell ref="B21:J21"/>
    <mergeCell ref="A20:I20"/>
    <mergeCell ref="A1:J1"/>
    <mergeCell ref="G6:J6"/>
    <mergeCell ref="G8:J8"/>
    <mergeCell ref="G9:J9"/>
    <mergeCell ref="G10:J10"/>
    <mergeCell ref="A12:J12"/>
    <mergeCell ref="A14:I14"/>
    <mergeCell ref="B15:J15"/>
    <mergeCell ref="B16:J16"/>
    <mergeCell ref="B17:J17"/>
    <mergeCell ref="B18:J18"/>
    <mergeCell ref="B22:J22"/>
  </mergeCells>
  <phoneticPr fontId="1"/>
  <conditionalFormatting sqref="E75">
    <cfRule type="expression" dxfId="143" priority="23">
      <formula>$E$75="未記入又は不適切な箇所があります"</formula>
    </cfRule>
    <cfRule type="expression" dxfId="142" priority="24">
      <formula>$E$75="error"</formula>
    </cfRule>
  </conditionalFormatting>
  <conditionalFormatting sqref="G13:J13">
    <cfRule type="expression" dxfId="141" priority="25">
      <formula>AND($J$14="○",$J$20="○")</formula>
    </cfRule>
  </conditionalFormatting>
  <conditionalFormatting sqref="E54:J55">
    <cfRule type="expression" dxfId="140" priority="22">
      <formula>$J$53="○"</formula>
    </cfRule>
  </conditionalFormatting>
  <conditionalFormatting sqref="E57:J58">
    <cfRule type="expression" dxfId="139" priority="21">
      <formula>$J$56="○"</formula>
    </cfRule>
  </conditionalFormatting>
  <conditionalFormatting sqref="E60:J61">
    <cfRule type="expression" dxfId="138" priority="20">
      <formula>$J$59="○"</formula>
    </cfRule>
  </conditionalFormatting>
  <conditionalFormatting sqref="E63:J64">
    <cfRule type="expression" dxfId="137" priority="19">
      <formula>$J$62="○"</formula>
    </cfRule>
  </conditionalFormatting>
  <conditionalFormatting sqref="H69">
    <cfRule type="expression" dxfId="136" priority="26">
      <formula>$H69="未記入又は不適切な箇所があります"</formula>
    </cfRule>
  </conditionalFormatting>
  <conditionalFormatting sqref="H69:I69">
    <cfRule type="expression" dxfId="135" priority="16">
      <formula>$H69="error"</formula>
    </cfRule>
  </conditionalFormatting>
  <conditionalFormatting sqref="H70:H72">
    <cfRule type="expression" dxfId="134" priority="15">
      <formula>$H70="未記入又は不適切な箇所があります"</formula>
    </cfRule>
  </conditionalFormatting>
  <conditionalFormatting sqref="H70:I72">
    <cfRule type="expression" dxfId="133" priority="14">
      <formula>$H70="error"</formula>
    </cfRule>
  </conditionalFormatting>
  <conditionalFormatting sqref="I53">
    <cfRule type="expression" dxfId="132" priority="13">
      <formula>$I53="error"</formula>
    </cfRule>
  </conditionalFormatting>
  <conditionalFormatting sqref="I56">
    <cfRule type="expression" dxfId="131" priority="12">
      <formula>$I56="error"</formula>
    </cfRule>
  </conditionalFormatting>
  <conditionalFormatting sqref="I59">
    <cfRule type="expression" dxfId="130" priority="11">
      <formula>$I59="error"</formula>
    </cfRule>
  </conditionalFormatting>
  <conditionalFormatting sqref="I62">
    <cfRule type="expression" dxfId="129" priority="10">
      <formula>$I62="error"</formula>
    </cfRule>
  </conditionalFormatting>
  <conditionalFormatting sqref="H40:J42">
    <cfRule type="expression" dxfId="128" priority="4">
      <formula>$J$20="○"</formula>
    </cfRule>
    <cfRule type="expression" dxfId="127" priority="9">
      <formula>$J$14="○"</formula>
    </cfRule>
  </conditionalFormatting>
  <conditionalFormatting sqref="G45:J45">
    <cfRule type="expression" dxfId="126" priority="8">
      <formula>$J$45="error"</formula>
    </cfRule>
  </conditionalFormatting>
  <conditionalFormatting sqref="H46:J48">
    <cfRule type="expression" dxfId="125" priority="3">
      <formula>$J$14="○"</formula>
    </cfRule>
    <cfRule type="expression" dxfId="124" priority="7">
      <formula>$J$20="○"</formula>
    </cfRule>
  </conditionalFormatting>
  <conditionalFormatting sqref="F39:J39">
    <cfRule type="expression" dxfId="123" priority="6">
      <formula>$J$39="error"</formula>
    </cfRule>
  </conditionalFormatting>
  <conditionalFormatting sqref="F39:I39 J38">
    <cfRule type="expression" dxfId="122" priority="5">
      <formula>$J$38="error"</formula>
    </cfRule>
  </conditionalFormatting>
  <conditionalFormatting sqref="F69">
    <cfRule type="expression" dxfId="121" priority="2">
      <formula>F69="error"</formula>
    </cfRule>
  </conditionalFormatting>
  <conditionalFormatting sqref="F70:F72">
    <cfRule type="expression" dxfId="120" priority="1">
      <formula>F70="error"</formula>
    </cfRule>
  </conditionalFormatting>
  <dataValidations count="1">
    <dataValidation type="list" allowBlank="1" showInputMessage="1" showErrorMessage="1" sqref="G7:J7" xr:uid="{D7AAF87B-548F-42BA-8867-C7B76696BA2F}">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Header>&amp;R&amp;"ＭＳ Ｐゴシック,標準"（別添２）</oddHeader>
  </headerFooter>
  <rowBreaks count="1" manualBreakCount="1">
    <brk id="5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6C4A4B6E-F86D-4245-B338-9D877B7ABD38}">
          <x14:formula1>
            <xm:f>リスト!$B$1:$B$2</xm:f>
          </x14:formula1>
          <xm:sqref>J59 J62 J53 J56 J14 J20</xm:sqref>
        </x14:dataValidation>
        <x14:dataValidation type="list" allowBlank="1" showInputMessage="1" showErrorMessage="1" xr:uid="{E2B7D2E4-6628-40A3-8D43-994F77ECCE97}">
          <x14:formula1>
            <xm:f>リスト!$D$2:$D$3</xm:f>
          </x14:formula1>
          <xm:sqref>H5</xm:sqref>
        </x14:dataValidation>
        <x14:dataValidation type="list" allowBlank="1" showInputMessage="1" showErrorMessage="1" xr:uid="{3CB2F65E-312F-458F-9566-C1594CE0BB67}">
          <x14:formula1>
            <xm:f>リスト!$E$2:$E$13</xm:f>
          </x14:formula1>
          <xm:sqref>I5</xm:sqref>
        </x14:dataValidation>
        <x14:dataValidation type="list" allowBlank="1" showInputMessage="1" showErrorMessage="1" xr:uid="{B9615D00-84FC-4C34-AB3F-4AF81735D209}">
          <x14:formula1>
            <xm:f>リスト!$F$2:$F$32</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8"/>
  <sheetViews>
    <sheetView showGridLines="0" view="pageBreakPreview" zoomScaleNormal="100" zoomScaleSheetLayoutView="100" workbookViewId="0">
      <selection activeCell="L64" sqref="L64"/>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2"/>
      <c r="B6" s="22"/>
      <c r="C6" s="22"/>
      <c r="D6" s="22"/>
      <c r="E6" s="22"/>
      <c r="F6" s="25" t="s">
        <v>0</v>
      </c>
      <c r="G6" s="74"/>
      <c r="H6" s="74"/>
      <c r="I6" s="74"/>
      <c r="J6" s="74"/>
    </row>
    <row r="7" spans="1:10" ht="17.25" customHeight="1" x14ac:dyDescent="0.2">
      <c r="A7" s="22"/>
      <c r="B7" s="22"/>
      <c r="C7" s="22"/>
      <c r="D7" s="22"/>
      <c r="E7" s="22"/>
      <c r="F7" s="25" t="s">
        <v>66</v>
      </c>
      <c r="G7" s="106"/>
      <c r="H7" s="106"/>
      <c r="I7" s="106"/>
      <c r="J7" s="106"/>
    </row>
    <row r="8" spans="1:10" ht="17.25" customHeight="1" x14ac:dyDescent="0.2">
      <c r="A8" s="22"/>
      <c r="B8" s="22"/>
      <c r="C8" s="22"/>
      <c r="D8" s="22"/>
      <c r="E8" s="22"/>
      <c r="F8" s="25" t="s">
        <v>1</v>
      </c>
      <c r="G8" s="74"/>
      <c r="H8" s="74"/>
      <c r="I8" s="74"/>
      <c r="J8" s="74"/>
    </row>
    <row r="9" spans="1:10" ht="17.25" customHeight="1" x14ac:dyDescent="0.2">
      <c r="A9" s="22"/>
      <c r="B9" s="22"/>
      <c r="C9" s="22"/>
      <c r="D9" s="22"/>
      <c r="E9" s="22"/>
      <c r="F9" s="25" t="s">
        <v>17</v>
      </c>
      <c r="G9" s="74"/>
      <c r="H9" s="74"/>
      <c r="I9" s="74"/>
      <c r="J9" s="74"/>
    </row>
    <row r="10" spans="1:10" ht="17.25" customHeight="1" x14ac:dyDescent="0.2">
      <c r="A10" s="22"/>
      <c r="B10" s="22"/>
      <c r="C10" s="22"/>
      <c r="D10" s="22"/>
      <c r="E10" s="22"/>
      <c r="F10" s="25" t="s">
        <v>4</v>
      </c>
      <c r="G10" s="74"/>
      <c r="H10" s="74"/>
      <c r="I10" s="74"/>
      <c r="J10" s="74"/>
    </row>
    <row r="11" spans="1:10" x14ac:dyDescent="0.55000000000000004">
      <c r="A11" s="22"/>
      <c r="B11" s="22"/>
      <c r="C11" s="22"/>
      <c r="D11" s="22"/>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18"/>
      <c r="I39" s="18"/>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60</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136"/>
      <c r="F54" s="136"/>
      <c r="G54" s="136"/>
      <c r="H54" s="136"/>
      <c r="I54" s="136"/>
      <c r="J54" s="136"/>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136"/>
      <c r="F57" s="136"/>
      <c r="G57" s="136"/>
      <c r="H57" s="136"/>
      <c r="I57" s="136"/>
      <c r="J57" s="136"/>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136"/>
      <c r="F60" s="136"/>
      <c r="G60" s="136"/>
      <c r="H60" s="136"/>
      <c r="I60" s="136"/>
      <c r="J60" s="136"/>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136"/>
      <c r="F63" s="136"/>
      <c r="G63" s="136"/>
      <c r="H63" s="136"/>
      <c r="I63" s="136"/>
      <c r="J63" s="136"/>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x14ac:dyDescent="0.55000000000000004">
      <c r="A66" s="47"/>
      <c r="B66" s="47"/>
      <c r="C66" s="47"/>
      <c r="D66" s="47"/>
      <c r="E66" s="47"/>
      <c r="F66" s="47"/>
      <c r="G66" s="47"/>
      <c r="H66" s="47"/>
      <c r="I66" s="47"/>
      <c r="J66" s="47"/>
    </row>
    <row r="67" spans="1:10" ht="13.5" thickBot="1" x14ac:dyDescent="0.6">
      <c r="A67" s="48"/>
      <c r="B67" s="48"/>
      <c r="C67" s="48"/>
      <c r="D67" s="48"/>
      <c r="E67" s="48"/>
      <c r="F67" s="48"/>
      <c r="G67" s="48"/>
      <c r="H67" s="48"/>
      <c r="I67" s="48"/>
      <c r="J67" s="48"/>
    </row>
    <row r="68" spans="1:10" ht="18.75" customHeight="1" x14ac:dyDescent="0.55000000000000004">
      <c r="A68" s="22"/>
      <c r="B68" s="100" t="s">
        <v>46</v>
      </c>
      <c r="C68" s="100"/>
      <c r="D68" s="101" t="s">
        <v>82</v>
      </c>
      <c r="E68" s="102"/>
      <c r="F68" s="101" t="s">
        <v>47</v>
      </c>
      <c r="G68" s="105"/>
      <c r="H68" s="107" t="s">
        <v>48</v>
      </c>
      <c r="I68" s="108"/>
      <c r="J68" s="22"/>
    </row>
    <row r="69" spans="1:10" ht="36.75" customHeight="1" x14ac:dyDescent="0.55000000000000004">
      <c r="A69" s="22"/>
      <c r="B69" s="97" t="str">
        <f>A53</f>
        <v>①新たな生産活動への転換等に要する費用（上限15万円）</v>
      </c>
      <c r="C69" s="97"/>
      <c r="D69" s="98">
        <f>E55</f>
        <v>0</v>
      </c>
      <c r="E69" s="103"/>
      <c r="F69" s="98">
        <f>IF(OR($J$13="error",$J$38="error",$J$39="error",$J$45="error",$I$53="error"),"error",IF(AND($H$46="",$H$35-$H$40*12&gt;150000),150000,IF(AND($H$46="",$H$35-$H$40*12&lt;150000),$H$35-$H$40*12,IF(AND($H$40="",$H$35-$H$46/3*12&gt;150000),150000,IF(AND($H$40="",$H$35-$H$46/3*12&lt;150000),$H$35-$H$46/3*12,"")))))</f>
        <v>0</v>
      </c>
      <c r="G69" s="104"/>
      <c r="H69" s="109">
        <f>IF($F69="error","error",IF(申請様式!$I$79&gt;1200000,"0",IF($F69&lt;0,0,MIN($D69,$F69))))</f>
        <v>0</v>
      </c>
      <c r="I69" s="110"/>
      <c r="J69" s="22"/>
    </row>
    <row r="70" spans="1:10" ht="36.75" customHeight="1" x14ac:dyDescent="0.55000000000000004">
      <c r="A70" s="22"/>
      <c r="B70" s="97" t="str">
        <f>A56</f>
        <v>②新たな販路拡大等に要する費用（上限５万円）</v>
      </c>
      <c r="C70" s="97"/>
      <c r="D70" s="98">
        <f>E58</f>
        <v>0</v>
      </c>
      <c r="E70" s="137"/>
      <c r="F70" s="98">
        <f>IF(OR($J$13="error",$J$38="error",$J$39="error",$J$45="error",$I$56="error"),"error",IF(AND($H$46="",$H$35-$H$40*12&gt;50000),50000,IF(AND($H$46="",$H$35-$H$40*12&lt;50000),$H$35-$H$40*12,IF(AND($H$40="",$H$35-$H$46/3*12&gt;50000),50000,IF(AND($H$40="",$H$35-$H$46/3*12&lt;50000),$H$35-$H$46/3*12,"")))))</f>
        <v>0</v>
      </c>
      <c r="G70" s="104"/>
      <c r="H70" s="111">
        <f>IF($F70="error","error",IF(申請様式!$I$79&gt;1200000,"0",IF($F70&lt;0,0,MIN($D70,$F70))))</f>
        <v>0</v>
      </c>
      <c r="I70" s="112"/>
      <c r="J70" s="22"/>
    </row>
    <row r="71" spans="1:10" ht="36.75" customHeight="1" x14ac:dyDescent="0.55000000000000004">
      <c r="A71" s="22"/>
      <c r="B71" s="97" t="str">
        <f>A59</f>
        <v>③経営コンサルタント派遣等経営改善に要する費用（上限５万円）</v>
      </c>
      <c r="C71" s="97"/>
      <c r="D71" s="98">
        <f>E61</f>
        <v>0</v>
      </c>
      <c r="E71" s="137"/>
      <c r="F71" s="98">
        <f>IF(OR($J$13="error",$J$38="error",$J$39="error",$J$45="error",$I$59="error"),"error",IF(AND($H$46="",$H$35-$H$40*12&gt;50000),50000,IF(AND($H$46="",$H$35-$H$40*12&lt;50000),$H$35-$H$40*12,IF(AND($H$40="",$H$35-$H$46/3*12&gt;50000),50000,IF(AND($H$40="",$H$35-$H$46/3*12&lt;50000),$H$35-$H$46/3*12,"")))))</f>
        <v>0</v>
      </c>
      <c r="G71" s="104"/>
      <c r="H71" s="111">
        <f>IF($F71="error","error",IF(申請様式!$I$79&gt;1200000,"0",IF($F71&lt;0,0,MIN($D71,$F71))))</f>
        <v>0</v>
      </c>
      <c r="I71" s="112"/>
      <c r="J71" s="22"/>
    </row>
    <row r="72" spans="1:10" ht="36.75" customHeight="1" thickBot="1" x14ac:dyDescent="0.6">
      <c r="A72" s="22"/>
      <c r="B72" s="97" t="str">
        <f>A62</f>
        <v>④生産活動を行うために必要な感染防止対策に要する費用（上限５万円）</v>
      </c>
      <c r="C72" s="97"/>
      <c r="D72" s="98">
        <f>E64</f>
        <v>0</v>
      </c>
      <c r="E72" s="137"/>
      <c r="F72" s="98">
        <f>IF(OR($J$13="error",$J$38="error",$J$39="error",$J$45="error",$I$62="error"),"error",IF(AND($H$46="",$H$35-$H$40*12&gt;50000),50000,IF(AND($H$46="",$H$35-$H$40*12&lt;50000),$H$35-$H$40*12,IF(AND($H$40="",$H$35-$H$46/3*12&gt;50000),50000,IF(AND($H$40="",$H$35-$H$46/3*12&lt;50000),$H$35-$H$46/3*12,"")))))</f>
        <v>0</v>
      </c>
      <c r="G72" s="104"/>
      <c r="H72" s="113">
        <f>IF($F72="error","error",IF(申請様式!$I$79&gt;1200000,"0",IF($F72&lt;0,0,MIN($D72,$F72))))</f>
        <v>0</v>
      </c>
      <c r="I72" s="114"/>
      <c r="J72" s="22"/>
    </row>
    <row r="73" spans="1:10" ht="13.5" thickBot="1" x14ac:dyDescent="0.6">
      <c r="A73" s="22"/>
      <c r="B73" s="22"/>
      <c r="C73" s="22"/>
      <c r="D73" s="22"/>
      <c r="E73" s="22"/>
      <c r="F73" s="22"/>
      <c r="G73" s="22"/>
      <c r="H73" s="22"/>
      <c r="I73" s="22"/>
      <c r="J73" s="22"/>
    </row>
    <row r="74" spans="1:10" ht="19.5" customHeight="1" thickBot="1" x14ac:dyDescent="0.6">
      <c r="A74" s="22"/>
      <c r="B74" s="22"/>
      <c r="C74" s="22"/>
      <c r="D74" s="22"/>
      <c r="E74" s="84" t="s">
        <v>84</v>
      </c>
      <c r="F74" s="85"/>
      <c r="G74" s="85"/>
      <c r="H74" s="85"/>
      <c r="I74" s="86"/>
      <c r="J74" s="22"/>
    </row>
    <row r="75" spans="1:10" ht="36.75" customHeight="1" thickBot="1" x14ac:dyDescent="0.6">
      <c r="A75" s="22"/>
      <c r="B75" s="22"/>
      <c r="C75" s="22"/>
      <c r="D75" s="22"/>
      <c r="E75" s="87" t="str">
        <f>IF(OR(AND($J$14="",$J$20=""),$H$35="",AND($J$14="○",OR($H$41="",$H$42="")),AND($J$20="○",$H$47="",$H$48=""),OR(I53="error",I56="error",I59="error",I62="error"),AND(J53="",J56="",J59="",J62="")),"未記入又は不適切な箇所があります",MIN(1200000-申請様式!I79,SUM(H69:I72)))</f>
        <v>未記入又は不適切な箇所があります</v>
      </c>
      <c r="F75" s="88"/>
      <c r="G75" s="88"/>
      <c r="H75" s="88"/>
      <c r="I75" s="89"/>
      <c r="J75" s="22"/>
    </row>
    <row r="76" spans="1:10" ht="13.5" customHeight="1" x14ac:dyDescent="0.55000000000000004">
      <c r="A76" s="43"/>
      <c r="B76" s="50"/>
      <c r="C76" s="50"/>
      <c r="D76" s="50"/>
      <c r="E76" s="90" t="s">
        <v>83</v>
      </c>
      <c r="F76" s="90"/>
      <c r="G76" s="90"/>
      <c r="H76" s="90"/>
      <c r="I76" s="90"/>
      <c r="J76" s="32"/>
    </row>
    <row r="77" spans="1:10" ht="13.5" customHeight="1" x14ac:dyDescent="0.55000000000000004">
      <c r="A77" s="8"/>
      <c r="B77" s="6"/>
      <c r="C77" s="6"/>
      <c r="D77" s="6"/>
      <c r="E77" s="9"/>
      <c r="F77" s="9"/>
      <c r="G77" s="9"/>
      <c r="H77" s="9"/>
      <c r="I77" s="9"/>
      <c r="J77" s="24"/>
    </row>
    <row r="78" spans="1:10" hidden="1" x14ac:dyDescent="0.55000000000000004">
      <c r="A78" s="83" t="s">
        <v>57</v>
      </c>
      <c r="B78" s="83"/>
      <c r="C78" s="83"/>
      <c r="D78" s="83"/>
      <c r="E78" s="83"/>
      <c r="F78" s="83"/>
      <c r="G78" s="83"/>
      <c r="H78" s="83"/>
      <c r="I78" s="83"/>
      <c r="J78" s="83"/>
    </row>
  </sheetData>
  <sheetProtection algorithmName="SHA-512" hashValue="+qFX/rWW4jWn8EX3p5on+zxcrT9BryPs8pUrTTvwQIvCuGGlIdHCSgnMIkRqL/bAdyR0UYYtLlUXW5em2QJ71Q==" saltValue="uDxe6R+aDj32RIfwjr8jGw==" spinCount="100000" sheet="1" objects="1" scenarios="1"/>
  <mergeCells count="84">
    <mergeCell ref="G7:J7"/>
    <mergeCell ref="E76:I76"/>
    <mergeCell ref="A78:J78"/>
    <mergeCell ref="B72:C72"/>
    <mergeCell ref="D72:E72"/>
    <mergeCell ref="F72:G72"/>
    <mergeCell ref="H72:I72"/>
    <mergeCell ref="E74:I74"/>
    <mergeCell ref="E75:I75"/>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A63:D63"/>
    <mergeCell ref="E63:J63"/>
    <mergeCell ref="A64:D64"/>
    <mergeCell ref="E64:J64"/>
    <mergeCell ref="A65:F65"/>
    <mergeCell ref="H65:J65"/>
    <mergeCell ref="B43:J43"/>
    <mergeCell ref="A46:G46"/>
    <mergeCell ref="H46:J46"/>
    <mergeCell ref="A62:H62"/>
    <mergeCell ref="A55:D55"/>
    <mergeCell ref="E55:J55"/>
    <mergeCell ref="A56:H56"/>
    <mergeCell ref="A57:D57"/>
    <mergeCell ref="E57:J57"/>
    <mergeCell ref="A58:D58"/>
    <mergeCell ref="E58:J58"/>
    <mergeCell ref="A59:H59"/>
    <mergeCell ref="A60:D60"/>
    <mergeCell ref="E60:J60"/>
    <mergeCell ref="A61:D61"/>
    <mergeCell ref="E61:J61"/>
    <mergeCell ref="A54:D54"/>
    <mergeCell ref="E54:J54"/>
    <mergeCell ref="A47:G47"/>
    <mergeCell ref="H47:J47"/>
    <mergeCell ref="A48:G48"/>
    <mergeCell ref="H48:J48"/>
    <mergeCell ref="A51:J51"/>
    <mergeCell ref="A52:J52"/>
    <mergeCell ref="A53:H53"/>
    <mergeCell ref="B49:J49"/>
    <mergeCell ref="B36:J36"/>
    <mergeCell ref="A41:G41"/>
    <mergeCell ref="H41:J41"/>
    <mergeCell ref="A40:G40"/>
    <mergeCell ref="H40:J40"/>
    <mergeCell ref="B23:J23"/>
    <mergeCell ref="B25:J25"/>
    <mergeCell ref="A32:J32"/>
    <mergeCell ref="B33:J33"/>
    <mergeCell ref="A35:G35"/>
    <mergeCell ref="H35:J35"/>
    <mergeCell ref="A42:G42"/>
    <mergeCell ref="H42:J42"/>
    <mergeCell ref="B21:J21"/>
    <mergeCell ref="A20:I20"/>
    <mergeCell ref="A1:J1"/>
    <mergeCell ref="G6:J6"/>
    <mergeCell ref="G8:J8"/>
    <mergeCell ref="G9:J9"/>
    <mergeCell ref="G10:J10"/>
    <mergeCell ref="A12:J12"/>
    <mergeCell ref="A14:I14"/>
    <mergeCell ref="B15:J15"/>
    <mergeCell ref="B16:J16"/>
    <mergeCell ref="B17:J17"/>
    <mergeCell ref="B18:J18"/>
    <mergeCell ref="B22:J22"/>
  </mergeCells>
  <phoneticPr fontId="1"/>
  <conditionalFormatting sqref="E75">
    <cfRule type="expression" dxfId="119" priority="23">
      <formula>$E$75="未記入又は不適切な箇所があります"</formula>
    </cfRule>
    <cfRule type="expression" dxfId="118" priority="24">
      <formula>$E$75="error"</formula>
    </cfRule>
  </conditionalFormatting>
  <conditionalFormatting sqref="G13:J13">
    <cfRule type="expression" dxfId="117" priority="25">
      <formula>AND($J$14="○",$J$20="○")</formula>
    </cfRule>
  </conditionalFormatting>
  <conditionalFormatting sqref="E54:J55">
    <cfRule type="expression" dxfId="116" priority="22">
      <formula>$J$53="○"</formula>
    </cfRule>
  </conditionalFormatting>
  <conditionalFormatting sqref="E57:J58">
    <cfRule type="expression" dxfId="115" priority="21">
      <formula>$J$56="○"</formula>
    </cfRule>
  </conditionalFormatting>
  <conditionalFormatting sqref="E60:J61">
    <cfRule type="expression" dxfId="114" priority="20">
      <formula>$J$59="○"</formula>
    </cfRule>
  </conditionalFormatting>
  <conditionalFormatting sqref="E63:J64">
    <cfRule type="expression" dxfId="113" priority="19">
      <formula>$J$62="○"</formula>
    </cfRule>
  </conditionalFormatting>
  <conditionalFormatting sqref="H69">
    <cfRule type="expression" dxfId="112" priority="26">
      <formula>$H69="未記入又は不適切な箇所があります"</formula>
    </cfRule>
  </conditionalFormatting>
  <conditionalFormatting sqref="H69:I69">
    <cfRule type="expression" dxfId="111" priority="16">
      <formula>$H69="error"</formula>
    </cfRule>
  </conditionalFormatting>
  <conditionalFormatting sqref="H70:H72">
    <cfRule type="expression" dxfId="110" priority="15">
      <formula>$H70="未記入又は不適切な箇所があります"</formula>
    </cfRule>
  </conditionalFormatting>
  <conditionalFormatting sqref="H70:I72">
    <cfRule type="expression" dxfId="109" priority="14">
      <formula>$H70="error"</formula>
    </cfRule>
  </conditionalFormatting>
  <conditionalFormatting sqref="I53">
    <cfRule type="expression" dxfId="108" priority="13">
      <formula>$I53="error"</formula>
    </cfRule>
  </conditionalFormatting>
  <conditionalFormatting sqref="I56">
    <cfRule type="expression" dxfId="107" priority="12">
      <formula>$I56="error"</formula>
    </cfRule>
  </conditionalFormatting>
  <conditionalFormatting sqref="I59">
    <cfRule type="expression" dxfId="106" priority="11">
      <formula>$I59="error"</formula>
    </cfRule>
  </conditionalFormatting>
  <conditionalFormatting sqref="I62">
    <cfRule type="expression" dxfId="105" priority="10">
      <formula>$I62="error"</formula>
    </cfRule>
  </conditionalFormatting>
  <conditionalFormatting sqref="H40:J42">
    <cfRule type="expression" dxfId="104" priority="4">
      <formula>$J$20="○"</formula>
    </cfRule>
    <cfRule type="expression" dxfId="103" priority="9">
      <formula>$J$14="○"</formula>
    </cfRule>
  </conditionalFormatting>
  <conditionalFormatting sqref="G45:J45">
    <cfRule type="expression" dxfId="102" priority="8">
      <formula>$J$45="error"</formula>
    </cfRule>
  </conditionalFormatting>
  <conditionalFormatting sqref="H46:J48">
    <cfRule type="expression" dxfId="101" priority="3">
      <formula>$J$14="○"</formula>
    </cfRule>
    <cfRule type="expression" dxfId="100" priority="7">
      <formula>$J$20="○"</formula>
    </cfRule>
  </conditionalFormatting>
  <conditionalFormatting sqref="F39:J39">
    <cfRule type="expression" dxfId="99" priority="6">
      <formula>$J$39="error"</formula>
    </cfRule>
  </conditionalFormatting>
  <conditionalFormatting sqref="F39:I39 J38">
    <cfRule type="expression" dxfId="98" priority="5">
      <formula>$J$38="error"</formula>
    </cfRule>
  </conditionalFormatting>
  <conditionalFormatting sqref="F69">
    <cfRule type="expression" dxfId="97" priority="2">
      <formula>F69="error"</formula>
    </cfRule>
  </conditionalFormatting>
  <conditionalFormatting sqref="F70:F72">
    <cfRule type="expression" dxfId="96" priority="1">
      <formula>F70="error"</formula>
    </cfRule>
  </conditionalFormatting>
  <dataValidations count="1">
    <dataValidation type="list" allowBlank="1" showInputMessage="1" showErrorMessage="1" sqref="G7:J7" xr:uid="{1D3F0EE6-546D-435D-B724-8F6D11F124BF}">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Header>&amp;R&amp;"ＭＳ Ｐゴシック,標準"（別添３）</oddHeader>
  </headerFooter>
  <rowBreaks count="1" manualBreakCount="1">
    <brk id="5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7E739253-40F5-49F1-B775-07EECC1326D6}">
          <x14:formula1>
            <xm:f>リスト!$F$2:$F$32</xm:f>
          </x14:formula1>
          <xm:sqref>J5</xm:sqref>
        </x14:dataValidation>
        <x14:dataValidation type="list" allowBlank="1" showInputMessage="1" showErrorMessage="1" xr:uid="{DFE4886D-D76C-4DAD-8545-AB8A63CE2C01}">
          <x14:formula1>
            <xm:f>リスト!$E$2:$E$13</xm:f>
          </x14:formula1>
          <xm:sqref>I5</xm:sqref>
        </x14:dataValidation>
        <x14:dataValidation type="list" allowBlank="1" showInputMessage="1" showErrorMessage="1" xr:uid="{D6D27FF2-E983-49B3-A47D-5181A8C6730F}">
          <x14:formula1>
            <xm:f>リスト!$D$2:$D$3</xm:f>
          </x14:formula1>
          <xm:sqref>H5</xm:sqref>
        </x14:dataValidation>
        <x14:dataValidation type="list" allowBlank="1" showInputMessage="1" showErrorMessage="1" xr:uid="{2518C508-34E3-4AE6-A745-1D6E8A173425}">
          <x14:formula1>
            <xm:f>リスト!$B$1:$B$2</xm:f>
          </x14:formula1>
          <xm:sqref>J59 J62 J53 J56 J14 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8"/>
  <sheetViews>
    <sheetView showGridLines="0" view="pageBreakPreview" zoomScaleNormal="100" zoomScaleSheetLayoutView="100" workbookViewId="0">
      <selection activeCell="E64" sqref="E64:J64"/>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2"/>
      <c r="B6" s="22"/>
      <c r="C6" s="22"/>
      <c r="D6" s="22"/>
      <c r="E6" s="22"/>
      <c r="F6" s="25" t="s">
        <v>0</v>
      </c>
      <c r="G6" s="74"/>
      <c r="H6" s="74"/>
      <c r="I6" s="74"/>
      <c r="J6" s="74"/>
    </row>
    <row r="7" spans="1:10" ht="17.25" customHeight="1" x14ac:dyDescent="0.2">
      <c r="A7" s="22"/>
      <c r="B7" s="22"/>
      <c r="C7" s="22"/>
      <c r="D7" s="22"/>
      <c r="E7" s="22"/>
      <c r="F7" s="25" t="s">
        <v>66</v>
      </c>
      <c r="G7" s="106"/>
      <c r="H7" s="106"/>
      <c r="I7" s="106"/>
      <c r="J7" s="106"/>
    </row>
    <row r="8" spans="1:10" ht="17.25" customHeight="1" x14ac:dyDescent="0.2">
      <c r="A8" s="22"/>
      <c r="B8" s="22"/>
      <c r="C8" s="22"/>
      <c r="D8" s="22"/>
      <c r="E8" s="22"/>
      <c r="F8" s="25" t="s">
        <v>1</v>
      </c>
      <c r="G8" s="74"/>
      <c r="H8" s="74"/>
      <c r="I8" s="74"/>
      <c r="J8" s="74"/>
    </row>
    <row r="9" spans="1:10" ht="17.25" customHeight="1" x14ac:dyDescent="0.2">
      <c r="A9" s="22"/>
      <c r="B9" s="22"/>
      <c r="C9" s="22"/>
      <c r="D9" s="22"/>
      <c r="E9" s="22"/>
      <c r="F9" s="25" t="s">
        <v>17</v>
      </c>
      <c r="G9" s="74"/>
      <c r="H9" s="74"/>
      <c r="I9" s="74"/>
      <c r="J9" s="74"/>
    </row>
    <row r="10" spans="1:10" ht="17.25" customHeight="1" x14ac:dyDescent="0.2">
      <c r="A10" s="22"/>
      <c r="B10" s="22"/>
      <c r="C10" s="22"/>
      <c r="D10" s="22"/>
      <c r="E10" s="22"/>
      <c r="F10" s="25" t="s">
        <v>4</v>
      </c>
      <c r="G10" s="74"/>
      <c r="H10" s="74"/>
      <c r="I10" s="74"/>
      <c r="J10" s="74"/>
    </row>
    <row r="11" spans="1:10" x14ac:dyDescent="0.55000000000000004">
      <c r="A11" s="22"/>
      <c r="B11" s="22"/>
      <c r="C11" s="22"/>
      <c r="D11" s="22"/>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18"/>
      <c r="I39" s="18"/>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60</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136"/>
      <c r="F54" s="136"/>
      <c r="G54" s="136"/>
      <c r="H54" s="136"/>
      <c r="I54" s="136"/>
      <c r="J54" s="136"/>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136"/>
      <c r="F57" s="136"/>
      <c r="G57" s="136"/>
      <c r="H57" s="136"/>
      <c r="I57" s="136"/>
      <c r="J57" s="136"/>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136"/>
      <c r="F60" s="136"/>
      <c r="G60" s="136"/>
      <c r="H60" s="136"/>
      <c r="I60" s="136"/>
      <c r="J60" s="136"/>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136"/>
      <c r="F63" s="136"/>
      <c r="G63" s="136"/>
      <c r="H63" s="136"/>
      <c r="I63" s="136"/>
      <c r="J63" s="136"/>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x14ac:dyDescent="0.55000000000000004">
      <c r="A66" s="47"/>
      <c r="B66" s="47"/>
      <c r="C66" s="47"/>
      <c r="D66" s="47"/>
      <c r="E66" s="47"/>
      <c r="F66" s="47"/>
      <c r="G66" s="47"/>
      <c r="H66" s="47"/>
      <c r="I66" s="47"/>
      <c r="J66" s="47"/>
    </row>
    <row r="67" spans="1:10" ht="13.5" thickBot="1" x14ac:dyDescent="0.6">
      <c r="A67" s="48"/>
      <c r="B67" s="48"/>
      <c r="C67" s="48"/>
      <c r="D67" s="48"/>
      <c r="E67" s="48"/>
      <c r="F67" s="48"/>
      <c r="G67" s="48"/>
      <c r="H67" s="48"/>
      <c r="I67" s="48"/>
      <c r="J67" s="48"/>
    </row>
    <row r="68" spans="1:10" ht="18.75" customHeight="1" x14ac:dyDescent="0.55000000000000004">
      <c r="A68" s="22"/>
      <c r="B68" s="100" t="s">
        <v>46</v>
      </c>
      <c r="C68" s="100"/>
      <c r="D68" s="101" t="s">
        <v>82</v>
      </c>
      <c r="E68" s="102"/>
      <c r="F68" s="101" t="s">
        <v>47</v>
      </c>
      <c r="G68" s="105"/>
      <c r="H68" s="107" t="s">
        <v>48</v>
      </c>
      <c r="I68" s="108"/>
      <c r="J68" s="22"/>
    </row>
    <row r="69" spans="1:10" ht="36.75" customHeight="1" x14ac:dyDescent="0.55000000000000004">
      <c r="A69" s="22"/>
      <c r="B69" s="97" t="str">
        <f>A53</f>
        <v>①新たな生産活動への転換等に要する費用（上限15万円）</v>
      </c>
      <c r="C69" s="97"/>
      <c r="D69" s="98">
        <f>E55</f>
        <v>0</v>
      </c>
      <c r="E69" s="103"/>
      <c r="F69" s="98">
        <f>IF(OR($J$13="error",$J$38="error",$J$39="error",$J$45="error",$I$53="error"),"error",IF(AND($H$46="",$H$35-$H$40*12&gt;150000),150000,IF(AND($H$46="",$H$35-$H$40*12&lt;150000),$H$35-$H$40*12,IF(AND($H$40="",$H$35-$H$46/3*12&gt;150000),150000,IF(AND($H$40="",$H$35-$H$46/3*12&lt;150000),$H$35-$H$46/3*12,"")))))</f>
        <v>0</v>
      </c>
      <c r="G69" s="104"/>
      <c r="H69" s="109">
        <f>IF($F69="error","error",IF(申請様式!$I$79&gt;1200000,"0",IF($F69&lt;0,0,MIN($D69,$F69))))</f>
        <v>0</v>
      </c>
      <c r="I69" s="110"/>
      <c r="J69" s="22"/>
    </row>
    <row r="70" spans="1:10" ht="36.75" customHeight="1" x14ac:dyDescent="0.55000000000000004">
      <c r="A70" s="22"/>
      <c r="B70" s="97" t="str">
        <f>A56</f>
        <v>②新たな販路拡大等に要する費用（上限５万円）</v>
      </c>
      <c r="C70" s="97"/>
      <c r="D70" s="98">
        <f>E58</f>
        <v>0</v>
      </c>
      <c r="E70" s="137"/>
      <c r="F70" s="98">
        <f>IF(OR($J$13="error",$J$38="error",$J$39="error",$J$45="error",$I$56="error"),"error",IF(AND($H$46="",$H$35-$H$40*12&gt;50000),50000,IF(AND($H$46="",$H$35-$H$40*12&lt;50000),$H$35-$H$40*12,IF(AND($H$40="",$H$35-$H$46/3*12&gt;50000),50000,IF(AND($H$40="",$H$35-$H$46/3*12&lt;50000),$H$35-$H$46/3*12,"")))))</f>
        <v>0</v>
      </c>
      <c r="G70" s="104"/>
      <c r="H70" s="111">
        <f>IF($F70="error","error",IF(申請様式!$I$79&gt;1200000,"0",IF($F70&lt;0,0,MIN($D70,$F70))))</f>
        <v>0</v>
      </c>
      <c r="I70" s="112"/>
      <c r="J70" s="22"/>
    </row>
    <row r="71" spans="1:10" ht="36.75" customHeight="1" x14ac:dyDescent="0.55000000000000004">
      <c r="A71" s="22"/>
      <c r="B71" s="97" t="str">
        <f>A59</f>
        <v>③経営コンサルタント派遣等経営改善に要する費用（上限５万円）</v>
      </c>
      <c r="C71" s="97"/>
      <c r="D71" s="98">
        <f>E61</f>
        <v>0</v>
      </c>
      <c r="E71" s="137"/>
      <c r="F71" s="98">
        <f>IF(OR($J$13="error",$J$38="error",$J$39="error",$J$45="error",$I$59="error"),"error",IF(AND($H$46="",$H$35-$H$40*12&gt;50000),50000,IF(AND($H$46="",$H$35-$H$40*12&lt;50000),$H$35-$H$40*12,IF(AND($H$40="",$H$35-$H$46/3*12&gt;50000),50000,IF(AND($H$40="",$H$35-$H$46/3*12&lt;50000),$H$35-$H$46/3*12,"")))))</f>
        <v>0</v>
      </c>
      <c r="G71" s="104"/>
      <c r="H71" s="111">
        <f>IF($F71="error","error",IF(申請様式!$I$79&gt;1200000,"0",IF($F71&lt;0,0,MIN($D71,$F71))))</f>
        <v>0</v>
      </c>
      <c r="I71" s="112"/>
      <c r="J71" s="22"/>
    </row>
    <row r="72" spans="1:10" ht="36.75" customHeight="1" thickBot="1" x14ac:dyDescent="0.6">
      <c r="A72" s="22"/>
      <c r="B72" s="97" t="str">
        <f>A62</f>
        <v>④生産活動を行うために必要な感染防止対策に要する費用（上限５万円）</v>
      </c>
      <c r="C72" s="97"/>
      <c r="D72" s="98">
        <f>E64</f>
        <v>0</v>
      </c>
      <c r="E72" s="137"/>
      <c r="F72" s="98">
        <f>IF(OR($J$13="error",$J$38="error",$J$39="error",$J$45="error",$I$62="error"),"error",IF(AND($H$46="",$H$35-$H$40*12&gt;50000),50000,IF(AND($H$46="",$H$35-$H$40*12&lt;50000),$H$35-$H$40*12,IF(AND($H$40="",$H$35-$H$46/3*12&gt;50000),50000,IF(AND($H$40="",$H$35-$H$46/3*12&lt;50000),$H$35-$H$46/3*12,"")))))</f>
        <v>0</v>
      </c>
      <c r="G72" s="104"/>
      <c r="H72" s="113">
        <f>IF($F72="error","error",IF(申請様式!$I$79&gt;1200000,"0",IF($F72&lt;0,0,MIN($D72,$F72))))</f>
        <v>0</v>
      </c>
      <c r="I72" s="114"/>
      <c r="J72" s="22"/>
    </row>
    <row r="73" spans="1:10" ht="13.5" thickBot="1" x14ac:dyDescent="0.6">
      <c r="A73" s="22"/>
      <c r="B73" s="22"/>
      <c r="C73" s="22"/>
      <c r="D73" s="22"/>
      <c r="E73" s="22"/>
      <c r="F73" s="22"/>
      <c r="G73" s="22"/>
      <c r="H73" s="22"/>
      <c r="I73" s="22"/>
      <c r="J73" s="22"/>
    </row>
    <row r="74" spans="1:10" ht="19.5" customHeight="1" thickBot="1" x14ac:dyDescent="0.6">
      <c r="A74" s="22"/>
      <c r="B74" s="22"/>
      <c r="C74" s="22"/>
      <c r="D74" s="22"/>
      <c r="E74" s="84" t="s">
        <v>84</v>
      </c>
      <c r="F74" s="85"/>
      <c r="G74" s="85"/>
      <c r="H74" s="85"/>
      <c r="I74" s="86"/>
      <c r="J74" s="22"/>
    </row>
    <row r="75" spans="1:10" ht="36.75" customHeight="1" thickBot="1" x14ac:dyDescent="0.6">
      <c r="A75" s="22"/>
      <c r="B75" s="22"/>
      <c r="C75" s="22"/>
      <c r="D75" s="22"/>
      <c r="E75" s="87" t="str">
        <f>IF(OR(AND($J$14="",$J$20=""),$H$35="",AND($J$14="○",OR($H$41="",$H$42="")),AND($J$20="○",$H$47="",$H$48=""),OR(I53="error",I56="error",I59="error",I62="error"),AND(J53="",J56="",J59="",J62="")),"未記入又は不適切な箇所があります",MIN(1200000-申請様式!I79,SUM(H69:I72)))</f>
        <v>未記入又は不適切な箇所があります</v>
      </c>
      <c r="F75" s="88"/>
      <c r="G75" s="88"/>
      <c r="H75" s="88"/>
      <c r="I75" s="89"/>
      <c r="J75" s="22"/>
    </row>
    <row r="76" spans="1:10" ht="13.5" customHeight="1" x14ac:dyDescent="0.55000000000000004">
      <c r="A76" s="43"/>
      <c r="B76" s="50"/>
      <c r="C76" s="50"/>
      <c r="D76" s="50"/>
      <c r="E76" s="90" t="s">
        <v>83</v>
      </c>
      <c r="F76" s="90"/>
      <c r="G76" s="90"/>
      <c r="H76" s="90"/>
      <c r="I76" s="90"/>
      <c r="J76" s="32"/>
    </row>
    <row r="77" spans="1:10" ht="13.5" customHeight="1" x14ac:dyDescent="0.55000000000000004">
      <c r="A77" s="8"/>
      <c r="B77" s="6"/>
      <c r="C77" s="6"/>
      <c r="D77" s="6"/>
      <c r="E77" s="9"/>
      <c r="F77" s="9"/>
      <c r="G77" s="9"/>
      <c r="H77" s="9"/>
      <c r="I77" s="9"/>
      <c r="J77" s="24"/>
    </row>
    <row r="78" spans="1:10" hidden="1" x14ac:dyDescent="0.55000000000000004">
      <c r="A78" s="83" t="s">
        <v>57</v>
      </c>
      <c r="B78" s="83"/>
      <c r="C78" s="83"/>
      <c r="D78" s="83"/>
      <c r="E78" s="83"/>
      <c r="F78" s="83"/>
      <c r="G78" s="83"/>
      <c r="H78" s="83"/>
      <c r="I78" s="83"/>
      <c r="J78" s="83"/>
    </row>
  </sheetData>
  <sheetProtection algorithmName="SHA-512" hashValue="1fW9wBaaylTHozhZdW7wmlEXQUlLz5Dz0sqwjDbq/nCSoQZ4yhnSs3u1cV0UaCQNwfd8f+eeQnOqdyRJoK+KSw==" saltValue="OdraZW08EdwTuH9QMEqJ7A==" spinCount="100000" sheet="1" objects="1" scenarios="1"/>
  <mergeCells count="84">
    <mergeCell ref="G7:J7"/>
    <mergeCell ref="E76:I76"/>
    <mergeCell ref="A78:J78"/>
    <mergeCell ref="B72:C72"/>
    <mergeCell ref="D72:E72"/>
    <mergeCell ref="F72:G72"/>
    <mergeCell ref="H72:I72"/>
    <mergeCell ref="E74:I74"/>
    <mergeCell ref="E75:I75"/>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A63:D63"/>
    <mergeCell ref="E63:J63"/>
    <mergeCell ref="A64:D64"/>
    <mergeCell ref="E64:J64"/>
    <mergeCell ref="A65:F65"/>
    <mergeCell ref="H65:J65"/>
    <mergeCell ref="B43:J43"/>
    <mergeCell ref="A46:G46"/>
    <mergeCell ref="H46:J46"/>
    <mergeCell ref="A62:H62"/>
    <mergeCell ref="A55:D55"/>
    <mergeCell ref="E55:J55"/>
    <mergeCell ref="A56:H56"/>
    <mergeCell ref="A57:D57"/>
    <mergeCell ref="E57:J57"/>
    <mergeCell ref="A58:D58"/>
    <mergeCell ref="E58:J58"/>
    <mergeCell ref="A59:H59"/>
    <mergeCell ref="A60:D60"/>
    <mergeCell ref="E60:J60"/>
    <mergeCell ref="A61:D61"/>
    <mergeCell ref="E61:J61"/>
    <mergeCell ref="A54:D54"/>
    <mergeCell ref="E54:J54"/>
    <mergeCell ref="A47:G47"/>
    <mergeCell ref="H47:J47"/>
    <mergeCell ref="A48:G48"/>
    <mergeCell ref="H48:J48"/>
    <mergeCell ref="A51:J51"/>
    <mergeCell ref="A52:J52"/>
    <mergeCell ref="A53:H53"/>
    <mergeCell ref="B49:J49"/>
    <mergeCell ref="B36:J36"/>
    <mergeCell ref="A41:G41"/>
    <mergeCell ref="H41:J41"/>
    <mergeCell ref="A40:G40"/>
    <mergeCell ref="H40:J40"/>
    <mergeCell ref="B23:J23"/>
    <mergeCell ref="B25:J25"/>
    <mergeCell ref="A32:J32"/>
    <mergeCell ref="B33:J33"/>
    <mergeCell ref="A35:G35"/>
    <mergeCell ref="H35:J35"/>
    <mergeCell ref="A42:G42"/>
    <mergeCell ref="H42:J42"/>
    <mergeCell ref="B21:J21"/>
    <mergeCell ref="A20:I20"/>
    <mergeCell ref="A1:J1"/>
    <mergeCell ref="G6:J6"/>
    <mergeCell ref="G8:J8"/>
    <mergeCell ref="G9:J9"/>
    <mergeCell ref="G10:J10"/>
    <mergeCell ref="A12:J12"/>
    <mergeCell ref="A14:I14"/>
    <mergeCell ref="B15:J15"/>
    <mergeCell ref="B16:J16"/>
    <mergeCell ref="B17:J17"/>
    <mergeCell ref="B18:J18"/>
    <mergeCell ref="B22:J22"/>
  </mergeCells>
  <phoneticPr fontId="1"/>
  <conditionalFormatting sqref="E75">
    <cfRule type="expression" dxfId="95" priority="23">
      <formula>$E$75="未記入又は不適切な箇所があります"</formula>
    </cfRule>
    <cfRule type="expression" dxfId="94" priority="24">
      <formula>$E$75="error"</formula>
    </cfRule>
  </conditionalFormatting>
  <conditionalFormatting sqref="G13:J13">
    <cfRule type="expression" dxfId="93" priority="25">
      <formula>AND($J$14="○",$J$20="○")</formula>
    </cfRule>
  </conditionalFormatting>
  <conditionalFormatting sqref="E54:J55">
    <cfRule type="expression" dxfId="92" priority="22">
      <formula>$J$53="○"</formula>
    </cfRule>
  </conditionalFormatting>
  <conditionalFormatting sqref="E57:J58">
    <cfRule type="expression" dxfId="91" priority="21">
      <formula>$J$56="○"</formula>
    </cfRule>
  </conditionalFormatting>
  <conditionalFormatting sqref="E60:J61">
    <cfRule type="expression" dxfId="90" priority="20">
      <formula>$J$59="○"</formula>
    </cfRule>
  </conditionalFormatting>
  <conditionalFormatting sqref="E63:J64">
    <cfRule type="expression" dxfId="89" priority="19">
      <formula>$J$62="○"</formula>
    </cfRule>
  </conditionalFormatting>
  <conditionalFormatting sqref="H69">
    <cfRule type="expression" dxfId="88" priority="26">
      <formula>$H69="未記入又は不適切な箇所があります"</formula>
    </cfRule>
  </conditionalFormatting>
  <conditionalFormatting sqref="H69:I69">
    <cfRule type="expression" dxfId="87" priority="16">
      <formula>$H69="error"</formula>
    </cfRule>
  </conditionalFormatting>
  <conditionalFormatting sqref="H70:H72">
    <cfRule type="expression" dxfId="86" priority="15">
      <formula>$H70="未記入又は不適切な箇所があります"</formula>
    </cfRule>
  </conditionalFormatting>
  <conditionalFormatting sqref="H70:I72">
    <cfRule type="expression" dxfId="85" priority="14">
      <formula>$H70="error"</formula>
    </cfRule>
  </conditionalFormatting>
  <conditionalFormatting sqref="I53">
    <cfRule type="expression" dxfId="84" priority="13">
      <formula>$I53="error"</formula>
    </cfRule>
  </conditionalFormatting>
  <conditionalFormatting sqref="I56">
    <cfRule type="expression" dxfId="83" priority="12">
      <formula>$I56="error"</formula>
    </cfRule>
  </conditionalFormatting>
  <conditionalFormatting sqref="I59">
    <cfRule type="expression" dxfId="82" priority="11">
      <formula>$I59="error"</formula>
    </cfRule>
  </conditionalFormatting>
  <conditionalFormatting sqref="I62">
    <cfRule type="expression" dxfId="81" priority="10">
      <formula>$I62="error"</formula>
    </cfRule>
  </conditionalFormatting>
  <conditionalFormatting sqref="H40:J42">
    <cfRule type="expression" dxfId="80" priority="4">
      <formula>$J$20="○"</formula>
    </cfRule>
    <cfRule type="expression" dxfId="79" priority="9">
      <formula>$J$14="○"</formula>
    </cfRule>
  </conditionalFormatting>
  <conditionalFormatting sqref="G45:J45">
    <cfRule type="expression" dxfId="78" priority="8">
      <formula>$J$45="error"</formula>
    </cfRule>
  </conditionalFormatting>
  <conditionalFormatting sqref="H46:J48">
    <cfRule type="expression" dxfId="77" priority="3">
      <formula>$J$14="○"</formula>
    </cfRule>
    <cfRule type="expression" dxfId="76" priority="7">
      <formula>$J$20="○"</formula>
    </cfRule>
  </conditionalFormatting>
  <conditionalFormatting sqref="F39:J39">
    <cfRule type="expression" dxfId="75" priority="6">
      <formula>$J$39="error"</formula>
    </cfRule>
  </conditionalFormatting>
  <conditionalFormatting sqref="F39:I39 J38">
    <cfRule type="expression" dxfId="74" priority="5">
      <formula>$J$38="error"</formula>
    </cfRule>
  </conditionalFormatting>
  <conditionalFormatting sqref="F69">
    <cfRule type="expression" dxfId="73" priority="2">
      <formula>F69="error"</formula>
    </cfRule>
  </conditionalFormatting>
  <conditionalFormatting sqref="F70:F72">
    <cfRule type="expression" dxfId="72" priority="1">
      <formula>F70="error"</formula>
    </cfRule>
  </conditionalFormatting>
  <dataValidations count="1">
    <dataValidation type="list" allowBlank="1" showInputMessage="1" showErrorMessage="1" sqref="G7:J7" xr:uid="{CC551C84-E0D2-4212-9243-C3432B4A64BE}">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Header>&amp;R&amp;"ＭＳ Ｐゴシック,標準"（別添４）</oddHeader>
  </headerFooter>
  <rowBreaks count="1" manualBreakCount="1">
    <brk id="5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6F073B11-5286-4454-BC02-F7B229D97043}">
          <x14:formula1>
            <xm:f>リスト!$B$1:$B$2</xm:f>
          </x14:formula1>
          <xm:sqref>J59 J62 J53 J56 J14 J20</xm:sqref>
        </x14:dataValidation>
        <x14:dataValidation type="list" allowBlank="1" showInputMessage="1" showErrorMessage="1" xr:uid="{30C818FA-81FB-4C5B-9F9C-ADFA72EAEABB}">
          <x14:formula1>
            <xm:f>リスト!$D$2:$D$3</xm:f>
          </x14:formula1>
          <xm:sqref>H5</xm:sqref>
        </x14:dataValidation>
        <x14:dataValidation type="list" allowBlank="1" showInputMessage="1" showErrorMessage="1" xr:uid="{2DEC8B49-710B-4EBE-B4D3-5CD2D8F74AC7}">
          <x14:formula1>
            <xm:f>リスト!$E$2:$E$13</xm:f>
          </x14:formula1>
          <xm:sqref>I5</xm:sqref>
        </x14:dataValidation>
        <x14:dataValidation type="list" allowBlank="1" showInputMessage="1" showErrorMessage="1" xr:uid="{F86B2292-D1D6-4573-9AAB-244B264D670A}">
          <x14:formula1>
            <xm:f>リスト!$F$2:$F$32</xm:f>
          </x14:formula1>
          <xm:sqref>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showGridLines="0" view="pageBreakPreview" zoomScaleNormal="100" zoomScaleSheetLayoutView="100" workbookViewId="0">
      <selection activeCell="E64" sqref="E64:J64"/>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2"/>
      <c r="B6" s="22"/>
      <c r="C6" s="22"/>
      <c r="D6" s="22"/>
      <c r="E6" s="22"/>
      <c r="F6" s="25" t="s">
        <v>0</v>
      </c>
      <c r="G6" s="74"/>
      <c r="H6" s="74"/>
      <c r="I6" s="74"/>
      <c r="J6" s="74"/>
    </row>
    <row r="7" spans="1:10" ht="17.25" customHeight="1" x14ac:dyDescent="0.2">
      <c r="A7" s="22"/>
      <c r="B7" s="22"/>
      <c r="C7" s="22"/>
      <c r="D7" s="22"/>
      <c r="E7" s="22"/>
      <c r="F7" s="25" t="s">
        <v>66</v>
      </c>
      <c r="G7" s="106"/>
      <c r="H7" s="106"/>
      <c r="I7" s="106"/>
      <c r="J7" s="106"/>
    </row>
    <row r="8" spans="1:10" ht="17.25" customHeight="1" x14ac:dyDescent="0.2">
      <c r="A8" s="22"/>
      <c r="B8" s="22"/>
      <c r="C8" s="22"/>
      <c r="D8" s="22"/>
      <c r="E8" s="22"/>
      <c r="F8" s="25" t="s">
        <v>1</v>
      </c>
      <c r="G8" s="74"/>
      <c r="H8" s="74"/>
      <c r="I8" s="74"/>
      <c r="J8" s="74"/>
    </row>
    <row r="9" spans="1:10" ht="17.25" customHeight="1" x14ac:dyDescent="0.2">
      <c r="A9" s="22"/>
      <c r="B9" s="22"/>
      <c r="C9" s="22"/>
      <c r="D9" s="22"/>
      <c r="E9" s="22"/>
      <c r="F9" s="25" t="s">
        <v>17</v>
      </c>
      <c r="G9" s="74"/>
      <c r="H9" s="74"/>
      <c r="I9" s="74"/>
      <c r="J9" s="74"/>
    </row>
    <row r="10" spans="1:10" ht="17.25" customHeight="1" x14ac:dyDescent="0.2">
      <c r="A10" s="22"/>
      <c r="B10" s="22"/>
      <c r="C10" s="22"/>
      <c r="D10" s="22"/>
      <c r="E10" s="22"/>
      <c r="F10" s="25" t="s">
        <v>4</v>
      </c>
      <c r="G10" s="74"/>
      <c r="H10" s="74"/>
      <c r="I10" s="74"/>
      <c r="J10" s="74"/>
    </row>
    <row r="11" spans="1:10" x14ac:dyDescent="0.55000000000000004">
      <c r="A11" s="22"/>
      <c r="B11" s="22"/>
      <c r="C11" s="22"/>
      <c r="D11" s="22"/>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18"/>
      <c r="I39" s="18"/>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60</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136"/>
      <c r="F54" s="136"/>
      <c r="G54" s="136"/>
      <c r="H54" s="136"/>
      <c r="I54" s="136"/>
      <c r="J54" s="136"/>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136"/>
      <c r="F57" s="136"/>
      <c r="G57" s="136"/>
      <c r="H57" s="136"/>
      <c r="I57" s="136"/>
      <c r="J57" s="136"/>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136"/>
      <c r="F60" s="136"/>
      <c r="G60" s="136"/>
      <c r="H60" s="136"/>
      <c r="I60" s="136"/>
      <c r="J60" s="136"/>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136"/>
      <c r="F63" s="136"/>
      <c r="G63" s="136"/>
      <c r="H63" s="136"/>
      <c r="I63" s="136"/>
      <c r="J63" s="136"/>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x14ac:dyDescent="0.55000000000000004">
      <c r="A66" s="47"/>
      <c r="B66" s="47"/>
      <c r="C66" s="47"/>
      <c r="D66" s="47"/>
      <c r="E66" s="47"/>
      <c r="F66" s="47"/>
      <c r="G66" s="47"/>
      <c r="H66" s="47"/>
      <c r="I66" s="47"/>
      <c r="J66" s="47"/>
    </row>
    <row r="67" spans="1:10" ht="13.5" thickBot="1" x14ac:dyDescent="0.6">
      <c r="A67" s="48"/>
      <c r="B67" s="48"/>
      <c r="C67" s="48"/>
      <c r="D67" s="48"/>
      <c r="E67" s="48"/>
      <c r="F67" s="48"/>
      <c r="G67" s="48"/>
      <c r="H67" s="48"/>
      <c r="I67" s="48"/>
      <c r="J67" s="48"/>
    </row>
    <row r="68" spans="1:10" ht="18.75" customHeight="1" x14ac:dyDescent="0.55000000000000004">
      <c r="A68" s="22"/>
      <c r="B68" s="100" t="s">
        <v>46</v>
      </c>
      <c r="C68" s="100"/>
      <c r="D68" s="101" t="s">
        <v>82</v>
      </c>
      <c r="E68" s="102"/>
      <c r="F68" s="101" t="s">
        <v>47</v>
      </c>
      <c r="G68" s="105"/>
      <c r="H68" s="107" t="s">
        <v>48</v>
      </c>
      <c r="I68" s="108"/>
      <c r="J68" s="22"/>
    </row>
    <row r="69" spans="1:10" ht="36.75" customHeight="1" x14ac:dyDescent="0.55000000000000004">
      <c r="A69" s="22"/>
      <c r="B69" s="97" t="str">
        <f>A53</f>
        <v>①新たな生産活動への転換等に要する費用（上限15万円）</v>
      </c>
      <c r="C69" s="97"/>
      <c r="D69" s="98">
        <f>E55</f>
        <v>0</v>
      </c>
      <c r="E69" s="103"/>
      <c r="F69" s="98">
        <f>IF(OR($J$13="error",$J$38="error",$J$39="error",$J$45="error",$I$53="error"),"error",IF(AND($H$46="",$H$35-$H$40*12&gt;150000),150000,IF(AND($H$46="",$H$35-$H$40*12&lt;150000),$H$35-$H$40*12,IF(AND($H$40="",$H$35-$H$46/3*12&gt;150000),150000,IF(AND($H$40="",$H$35-$H$46/3*12&lt;150000),$H$35-$H$46/3*12,"")))))</f>
        <v>0</v>
      </c>
      <c r="G69" s="104"/>
      <c r="H69" s="109">
        <f>IF($F69="error","error",IF(申請様式!$I$79&gt;1200000,"0",IF($F69&lt;0,0,MIN($D69,$F69))))</f>
        <v>0</v>
      </c>
      <c r="I69" s="110"/>
      <c r="J69" s="22"/>
    </row>
    <row r="70" spans="1:10" ht="36.75" customHeight="1" x14ac:dyDescent="0.55000000000000004">
      <c r="A70" s="22"/>
      <c r="B70" s="97" t="str">
        <f>A56</f>
        <v>②新たな販路拡大等に要する費用（上限５万円）</v>
      </c>
      <c r="C70" s="97"/>
      <c r="D70" s="98">
        <f>E58</f>
        <v>0</v>
      </c>
      <c r="E70" s="137"/>
      <c r="F70" s="98">
        <f>IF(OR($J$13="error",$J$38="error",$J$39="error",$J$45="error",$I$56="error"),"error",IF(AND($H$46="",$H$35-$H$40*12&gt;50000),50000,IF(AND($H$46="",$H$35-$H$40*12&lt;50000),$H$35-$H$40*12,IF(AND($H$40="",$H$35-$H$46/3*12&gt;50000),50000,IF(AND($H$40="",$H$35-$H$46/3*12&lt;50000),$H$35-$H$46/3*12,"")))))</f>
        <v>0</v>
      </c>
      <c r="G70" s="104"/>
      <c r="H70" s="111">
        <f>IF($F70="error","error",IF(申請様式!$I$79&gt;1200000,"0",IF($F70&lt;0,0,MIN($D70,$F70))))</f>
        <v>0</v>
      </c>
      <c r="I70" s="112"/>
      <c r="J70" s="22"/>
    </row>
    <row r="71" spans="1:10" ht="36.75" customHeight="1" x14ac:dyDescent="0.55000000000000004">
      <c r="A71" s="22"/>
      <c r="B71" s="97" t="str">
        <f>A59</f>
        <v>③経営コンサルタント派遣等経営改善に要する費用（上限５万円）</v>
      </c>
      <c r="C71" s="97"/>
      <c r="D71" s="98">
        <f>E61</f>
        <v>0</v>
      </c>
      <c r="E71" s="137"/>
      <c r="F71" s="98">
        <f>IF(OR($J$13="error",$J$38="error",$J$39="error",$J$45="error",$I$59="error"),"error",IF(AND($H$46="",$H$35-$H$40*12&gt;50000),50000,IF(AND($H$46="",$H$35-$H$40*12&lt;50000),$H$35-$H$40*12,IF(AND($H$40="",$H$35-$H$46/3*12&gt;50000),50000,IF(AND($H$40="",$H$35-$H$46/3*12&lt;50000),$H$35-$H$46/3*12,"")))))</f>
        <v>0</v>
      </c>
      <c r="G71" s="104"/>
      <c r="H71" s="111">
        <f>IF($F71="error","error",IF(申請様式!$I$79&gt;1200000,"0",IF($F71&lt;0,0,MIN($D71,$F71))))</f>
        <v>0</v>
      </c>
      <c r="I71" s="112"/>
      <c r="J71" s="22"/>
    </row>
    <row r="72" spans="1:10" ht="36.75" customHeight="1" thickBot="1" x14ac:dyDescent="0.6">
      <c r="A72" s="22"/>
      <c r="B72" s="97" t="str">
        <f>A62</f>
        <v>④生産活動を行うために必要な感染防止対策に要する費用（上限５万円）</v>
      </c>
      <c r="C72" s="97"/>
      <c r="D72" s="98">
        <f>E64</f>
        <v>0</v>
      </c>
      <c r="E72" s="137"/>
      <c r="F72" s="98">
        <f>IF(OR($J$13="error",$J$38="error",$J$39="error",$J$45="error",$I$62="error"),"error",IF(AND($H$46="",$H$35-$H$40*12&gt;50000),50000,IF(AND($H$46="",$H$35-$H$40*12&lt;50000),$H$35-$H$40*12,IF(AND($H$40="",$H$35-$H$46/3*12&gt;50000),50000,IF(AND($H$40="",$H$35-$H$46/3*12&lt;50000),$H$35-$H$46/3*12,"")))))</f>
        <v>0</v>
      </c>
      <c r="G72" s="104"/>
      <c r="H72" s="113">
        <f>IF($F72="error","error",IF(申請様式!$I$79&gt;1200000,"0",IF($F72&lt;0,0,MIN($D72,$F72))))</f>
        <v>0</v>
      </c>
      <c r="I72" s="114"/>
      <c r="J72" s="22"/>
    </row>
    <row r="73" spans="1:10" ht="13.5" thickBot="1" x14ac:dyDescent="0.6">
      <c r="A73" s="22"/>
      <c r="B73" s="22"/>
      <c r="C73" s="22"/>
      <c r="D73" s="22"/>
      <c r="E73" s="22"/>
      <c r="F73" s="22"/>
      <c r="G73" s="22"/>
      <c r="H73" s="22"/>
      <c r="I73" s="22"/>
      <c r="J73" s="22"/>
    </row>
    <row r="74" spans="1:10" ht="19.5" customHeight="1" thickBot="1" x14ac:dyDescent="0.6">
      <c r="A74" s="22"/>
      <c r="B74" s="22"/>
      <c r="C74" s="22"/>
      <c r="D74" s="22"/>
      <c r="E74" s="84" t="s">
        <v>84</v>
      </c>
      <c r="F74" s="85"/>
      <c r="G74" s="85"/>
      <c r="H74" s="85"/>
      <c r="I74" s="86"/>
      <c r="J74" s="22"/>
    </row>
    <row r="75" spans="1:10" ht="36.75" customHeight="1" thickBot="1" x14ac:dyDescent="0.6">
      <c r="A75" s="22"/>
      <c r="B75" s="22"/>
      <c r="C75" s="22"/>
      <c r="D75" s="22"/>
      <c r="E75" s="87" t="str">
        <f>IF(OR(AND($J$14="",$J$20=""),$H$35="",AND($J$14="○",OR($H$41="",$H$42="")),AND($J$20="○",$H$47="",$H$48=""),OR(I53="error",I56="error",I59="error",I62="error"),AND(J53="",J56="",J59="",J62="")),"未記入又は不適切な箇所があります",MIN(1200000-申請様式!I79,SUM(H69:I72)))</f>
        <v>未記入又は不適切な箇所があります</v>
      </c>
      <c r="F75" s="88"/>
      <c r="G75" s="88"/>
      <c r="H75" s="88"/>
      <c r="I75" s="89"/>
      <c r="J75" s="22"/>
    </row>
    <row r="76" spans="1:10" ht="13.5" customHeight="1" x14ac:dyDescent="0.55000000000000004">
      <c r="A76" s="43"/>
      <c r="B76" s="50"/>
      <c r="C76" s="50"/>
      <c r="D76" s="50"/>
      <c r="E76" s="90" t="s">
        <v>83</v>
      </c>
      <c r="F76" s="90"/>
      <c r="G76" s="90"/>
      <c r="H76" s="90"/>
      <c r="I76" s="90"/>
      <c r="J76" s="32"/>
    </row>
    <row r="77" spans="1:10" ht="13.5" customHeight="1" x14ac:dyDescent="0.55000000000000004">
      <c r="A77" s="8"/>
      <c r="B77" s="6"/>
      <c r="C77" s="6"/>
      <c r="D77" s="6"/>
      <c r="E77" s="9"/>
      <c r="F77" s="9"/>
      <c r="G77" s="9"/>
      <c r="H77" s="9"/>
      <c r="I77" s="9"/>
      <c r="J77" s="24"/>
    </row>
    <row r="78" spans="1:10" hidden="1" x14ac:dyDescent="0.55000000000000004">
      <c r="A78" s="83" t="s">
        <v>57</v>
      </c>
      <c r="B78" s="83"/>
      <c r="C78" s="83"/>
      <c r="D78" s="83"/>
      <c r="E78" s="83"/>
      <c r="F78" s="83"/>
      <c r="G78" s="83"/>
      <c r="H78" s="83"/>
      <c r="I78" s="83"/>
      <c r="J78" s="83"/>
    </row>
  </sheetData>
  <sheetProtection algorithmName="SHA-512" hashValue="QrnRUpP1F2EUOw+Ig+Tq+LqxMoqiW4/t575FI54rDu1TInkhXfDPjwOMZfjNNlzKsLThbgpy+HT3owOI4FI8cQ==" saltValue="Z3y5AFxwLcFD6SO80m7DRQ==" spinCount="100000" sheet="1" objects="1" scenarios="1"/>
  <mergeCells count="84">
    <mergeCell ref="G7:J7"/>
    <mergeCell ref="E76:I76"/>
    <mergeCell ref="A78:J78"/>
    <mergeCell ref="B72:C72"/>
    <mergeCell ref="D72:E72"/>
    <mergeCell ref="F72:G72"/>
    <mergeCell ref="H72:I72"/>
    <mergeCell ref="E74:I74"/>
    <mergeCell ref="E75:I75"/>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A63:D63"/>
    <mergeCell ref="E63:J63"/>
    <mergeCell ref="A64:D64"/>
    <mergeCell ref="E64:J64"/>
    <mergeCell ref="A65:F65"/>
    <mergeCell ref="H65:J65"/>
    <mergeCell ref="B43:J43"/>
    <mergeCell ref="A46:G46"/>
    <mergeCell ref="H46:J46"/>
    <mergeCell ref="A62:H62"/>
    <mergeCell ref="A55:D55"/>
    <mergeCell ref="E55:J55"/>
    <mergeCell ref="A56:H56"/>
    <mergeCell ref="A57:D57"/>
    <mergeCell ref="E57:J57"/>
    <mergeCell ref="A58:D58"/>
    <mergeCell ref="E58:J58"/>
    <mergeCell ref="A59:H59"/>
    <mergeCell ref="A60:D60"/>
    <mergeCell ref="E60:J60"/>
    <mergeCell ref="A61:D61"/>
    <mergeCell ref="E61:J61"/>
    <mergeCell ref="A54:D54"/>
    <mergeCell ref="E54:J54"/>
    <mergeCell ref="A47:G47"/>
    <mergeCell ref="H47:J47"/>
    <mergeCell ref="A48:G48"/>
    <mergeCell ref="H48:J48"/>
    <mergeCell ref="A51:J51"/>
    <mergeCell ref="A52:J52"/>
    <mergeCell ref="A53:H53"/>
    <mergeCell ref="B49:J49"/>
    <mergeCell ref="B36:J36"/>
    <mergeCell ref="A41:G41"/>
    <mergeCell ref="H41:J41"/>
    <mergeCell ref="A40:G40"/>
    <mergeCell ref="H40:J40"/>
    <mergeCell ref="B23:J23"/>
    <mergeCell ref="B25:J25"/>
    <mergeCell ref="A32:J32"/>
    <mergeCell ref="B33:J33"/>
    <mergeCell ref="A35:G35"/>
    <mergeCell ref="H35:J35"/>
    <mergeCell ref="A42:G42"/>
    <mergeCell ref="H42:J42"/>
    <mergeCell ref="B21:J21"/>
    <mergeCell ref="A20:I20"/>
    <mergeCell ref="A1:J1"/>
    <mergeCell ref="G6:J6"/>
    <mergeCell ref="G8:J8"/>
    <mergeCell ref="G9:J9"/>
    <mergeCell ref="G10:J10"/>
    <mergeCell ref="A12:J12"/>
    <mergeCell ref="A14:I14"/>
    <mergeCell ref="B15:J15"/>
    <mergeCell ref="B16:J16"/>
    <mergeCell ref="B17:J17"/>
    <mergeCell ref="B18:J18"/>
    <mergeCell ref="B22:J22"/>
  </mergeCells>
  <phoneticPr fontId="1"/>
  <conditionalFormatting sqref="E75">
    <cfRule type="expression" dxfId="71" priority="23">
      <formula>$E$75="未記入又は不適切な箇所があります"</formula>
    </cfRule>
    <cfRule type="expression" dxfId="70" priority="24">
      <formula>$E$75="error"</formula>
    </cfRule>
  </conditionalFormatting>
  <conditionalFormatting sqref="G13:J13">
    <cfRule type="expression" dxfId="69" priority="25">
      <formula>AND($J$14="○",$J$20="○")</formula>
    </cfRule>
  </conditionalFormatting>
  <conditionalFormatting sqref="E54:J55">
    <cfRule type="expression" dxfId="68" priority="22">
      <formula>$J$53="○"</formula>
    </cfRule>
  </conditionalFormatting>
  <conditionalFormatting sqref="E57:J58">
    <cfRule type="expression" dxfId="67" priority="21">
      <formula>$J$56="○"</formula>
    </cfRule>
  </conditionalFormatting>
  <conditionalFormatting sqref="E60:J61">
    <cfRule type="expression" dxfId="66" priority="20">
      <formula>$J$59="○"</formula>
    </cfRule>
  </conditionalFormatting>
  <conditionalFormatting sqref="E63:J64">
    <cfRule type="expression" dxfId="65" priority="19">
      <formula>$J$62="○"</formula>
    </cfRule>
  </conditionalFormatting>
  <conditionalFormatting sqref="H69">
    <cfRule type="expression" dxfId="64" priority="26">
      <formula>$H69="未記入又は不適切な箇所があります"</formula>
    </cfRule>
  </conditionalFormatting>
  <conditionalFormatting sqref="H69:I69">
    <cfRule type="expression" dxfId="63" priority="16">
      <formula>$H69="error"</formula>
    </cfRule>
  </conditionalFormatting>
  <conditionalFormatting sqref="H70:H72">
    <cfRule type="expression" dxfId="62" priority="15">
      <formula>$H70="未記入又は不適切な箇所があります"</formula>
    </cfRule>
  </conditionalFormatting>
  <conditionalFormatting sqref="H70:I72">
    <cfRule type="expression" dxfId="61" priority="14">
      <formula>$H70="error"</formula>
    </cfRule>
  </conditionalFormatting>
  <conditionalFormatting sqref="I53">
    <cfRule type="expression" dxfId="60" priority="13">
      <formula>$I53="error"</formula>
    </cfRule>
  </conditionalFormatting>
  <conditionalFormatting sqref="I56">
    <cfRule type="expression" dxfId="59" priority="12">
      <formula>$I56="error"</formula>
    </cfRule>
  </conditionalFormatting>
  <conditionalFormatting sqref="I59">
    <cfRule type="expression" dxfId="58" priority="11">
      <formula>$I59="error"</formula>
    </cfRule>
  </conditionalFormatting>
  <conditionalFormatting sqref="I62">
    <cfRule type="expression" dxfId="57" priority="10">
      <formula>$I62="error"</formula>
    </cfRule>
  </conditionalFormatting>
  <conditionalFormatting sqref="H40:J42">
    <cfRule type="expression" dxfId="56" priority="4">
      <formula>$J$20="○"</formula>
    </cfRule>
    <cfRule type="expression" dxfId="55" priority="9">
      <formula>$J$14="○"</formula>
    </cfRule>
  </conditionalFormatting>
  <conditionalFormatting sqref="G45:J45">
    <cfRule type="expression" dxfId="54" priority="8">
      <formula>$J$45="error"</formula>
    </cfRule>
  </conditionalFormatting>
  <conditionalFormatting sqref="H46:J48">
    <cfRule type="expression" dxfId="53" priority="3">
      <formula>$J$14="○"</formula>
    </cfRule>
    <cfRule type="expression" dxfId="52" priority="7">
      <formula>$J$20="○"</formula>
    </cfRule>
  </conditionalFormatting>
  <conditionalFormatting sqref="F39:J39">
    <cfRule type="expression" dxfId="51" priority="6">
      <formula>$J$39="error"</formula>
    </cfRule>
  </conditionalFormatting>
  <conditionalFormatting sqref="F39:I39 J38">
    <cfRule type="expression" dxfId="50" priority="5">
      <formula>$J$38="error"</formula>
    </cfRule>
  </conditionalFormatting>
  <conditionalFormatting sqref="F69">
    <cfRule type="expression" dxfId="49" priority="2">
      <formula>F69="error"</formula>
    </cfRule>
  </conditionalFormatting>
  <conditionalFormatting sqref="F70:F72">
    <cfRule type="expression" dxfId="48" priority="1">
      <formula>F70="error"</formula>
    </cfRule>
  </conditionalFormatting>
  <dataValidations count="1">
    <dataValidation type="list" allowBlank="1" showInputMessage="1" showErrorMessage="1" sqref="G7:J7" xr:uid="{171DD6B3-9614-4AA7-9EC4-6834BA619391}">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Header>&amp;R&amp;"ＭＳ Ｐゴシック,標準"（別添５）</oddHeader>
  </headerFooter>
  <rowBreaks count="1" manualBreakCount="1">
    <brk id="5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3D879B36-CF29-4C6A-A4CA-614DDADC5EDD}">
          <x14:formula1>
            <xm:f>リスト!$F$2:$F$32</xm:f>
          </x14:formula1>
          <xm:sqref>J5</xm:sqref>
        </x14:dataValidation>
        <x14:dataValidation type="list" allowBlank="1" showInputMessage="1" showErrorMessage="1" xr:uid="{FCA89E6E-4622-4022-9B7C-792AF3F94F1B}">
          <x14:formula1>
            <xm:f>リスト!$E$2:$E$13</xm:f>
          </x14:formula1>
          <xm:sqref>I5</xm:sqref>
        </x14:dataValidation>
        <x14:dataValidation type="list" allowBlank="1" showInputMessage="1" showErrorMessage="1" xr:uid="{1E80E14F-E41A-4E5D-ADC6-EA7548BEE1D1}">
          <x14:formula1>
            <xm:f>リスト!$D$2:$D$3</xm:f>
          </x14:formula1>
          <xm:sqref>H5</xm:sqref>
        </x14:dataValidation>
        <x14:dataValidation type="list" allowBlank="1" showInputMessage="1" showErrorMessage="1" xr:uid="{E7EF1C96-B391-47C1-B730-6DD7F203F3AC}">
          <x14:formula1>
            <xm:f>リスト!$B$1:$B$2</xm:f>
          </x14:formula1>
          <xm:sqref>J59 J62 J53 J56 J14 J20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showGridLines="0" view="pageBreakPreview" zoomScaleNormal="100" zoomScaleSheetLayoutView="100" workbookViewId="0">
      <selection activeCell="E64" sqref="E64:J64"/>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2"/>
      <c r="B6" s="22"/>
      <c r="C6" s="22"/>
      <c r="D6" s="22"/>
      <c r="E6" s="22"/>
      <c r="F6" s="25" t="s">
        <v>0</v>
      </c>
      <c r="G6" s="74"/>
      <c r="H6" s="74"/>
      <c r="I6" s="74"/>
      <c r="J6" s="74"/>
    </row>
    <row r="7" spans="1:10" ht="17.25" customHeight="1" x14ac:dyDescent="0.2">
      <c r="A7" s="22"/>
      <c r="B7" s="22"/>
      <c r="C7" s="22"/>
      <c r="D7" s="22"/>
      <c r="E7" s="22"/>
      <c r="F7" s="25" t="s">
        <v>66</v>
      </c>
      <c r="G7" s="106"/>
      <c r="H7" s="106"/>
      <c r="I7" s="106"/>
      <c r="J7" s="106"/>
    </row>
    <row r="8" spans="1:10" ht="17.25" customHeight="1" x14ac:dyDescent="0.2">
      <c r="A8" s="22"/>
      <c r="B8" s="22"/>
      <c r="C8" s="22"/>
      <c r="D8" s="22"/>
      <c r="E8" s="22"/>
      <c r="F8" s="25" t="s">
        <v>1</v>
      </c>
      <c r="G8" s="74"/>
      <c r="H8" s="74"/>
      <c r="I8" s="74"/>
      <c r="J8" s="74"/>
    </row>
    <row r="9" spans="1:10" ht="17.25" customHeight="1" x14ac:dyDescent="0.2">
      <c r="A9" s="22"/>
      <c r="B9" s="22"/>
      <c r="C9" s="22"/>
      <c r="D9" s="22"/>
      <c r="E9" s="22"/>
      <c r="F9" s="25" t="s">
        <v>17</v>
      </c>
      <c r="G9" s="74"/>
      <c r="H9" s="74"/>
      <c r="I9" s="74"/>
      <c r="J9" s="74"/>
    </row>
    <row r="10" spans="1:10" ht="17.25" customHeight="1" x14ac:dyDescent="0.2">
      <c r="A10" s="22"/>
      <c r="B10" s="22"/>
      <c r="C10" s="22"/>
      <c r="D10" s="22"/>
      <c r="E10" s="22"/>
      <c r="F10" s="25" t="s">
        <v>4</v>
      </c>
      <c r="G10" s="74"/>
      <c r="H10" s="74"/>
      <c r="I10" s="74"/>
      <c r="J10" s="74"/>
    </row>
    <row r="11" spans="1:10" x14ac:dyDescent="0.55000000000000004">
      <c r="A11" s="22"/>
      <c r="B11" s="22"/>
      <c r="C11" s="22"/>
      <c r="D11" s="22"/>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18"/>
      <c r="I39" s="18"/>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60</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136"/>
      <c r="F54" s="136"/>
      <c r="G54" s="136"/>
      <c r="H54" s="136"/>
      <c r="I54" s="136"/>
      <c r="J54" s="136"/>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136"/>
      <c r="F57" s="136"/>
      <c r="G57" s="136"/>
      <c r="H57" s="136"/>
      <c r="I57" s="136"/>
      <c r="J57" s="136"/>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136"/>
      <c r="F60" s="136"/>
      <c r="G60" s="136"/>
      <c r="H60" s="136"/>
      <c r="I60" s="136"/>
      <c r="J60" s="136"/>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136"/>
      <c r="F63" s="136"/>
      <c r="G63" s="136"/>
      <c r="H63" s="136"/>
      <c r="I63" s="136"/>
      <c r="J63" s="136"/>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x14ac:dyDescent="0.55000000000000004">
      <c r="A66" s="47"/>
      <c r="B66" s="47"/>
      <c r="C66" s="47"/>
      <c r="D66" s="47"/>
      <c r="E66" s="47"/>
      <c r="F66" s="47"/>
      <c r="G66" s="47"/>
      <c r="H66" s="47"/>
      <c r="I66" s="47"/>
      <c r="J66" s="47"/>
    </row>
    <row r="67" spans="1:10" ht="13.5" thickBot="1" x14ac:dyDescent="0.6">
      <c r="A67" s="48"/>
      <c r="B67" s="48"/>
      <c r="C67" s="48"/>
      <c r="D67" s="48"/>
      <c r="E67" s="48"/>
      <c r="F67" s="48"/>
      <c r="G67" s="48"/>
      <c r="H67" s="48"/>
      <c r="I67" s="48"/>
      <c r="J67" s="48"/>
    </row>
    <row r="68" spans="1:10" ht="18.75" customHeight="1" x14ac:dyDescent="0.55000000000000004">
      <c r="A68" s="22"/>
      <c r="B68" s="100" t="s">
        <v>46</v>
      </c>
      <c r="C68" s="100"/>
      <c r="D68" s="101" t="s">
        <v>82</v>
      </c>
      <c r="E68" s="102"/>
      <c r="F68" s="101" t="s">
        <v>47</v>
      </c>
      <c r="G68" s="105"/>
      <c r="H68" s="107" t="s">
        <v>48</v>
      </c>
      <c r="I68" s="108"/>
      <c r="J68" s="22"/>
    </row>
    <row r="69" spans="1:10" ht="36.75" customHeight="1" x14ac:dyDescent="0.55000000000000004">
      <c r="A69" s="22"/>
      <c r="B69" s="97" t="str">
        <f>A53</f>
        <v>①新たな生産活動への転換等に要する費用（上限15万円）</v>
      </c>
      <c r="C69" s="97"/>
      <c r="D69" s="98">
        <f>E55</f>
        <v>0</v>
      </c>
      <c r="E69" s="103"/>
      <c r="F69" s="98">
        <f>IF(OR($J$13="error",$J$38="error",$J$39="error",$J$45="error",$I$53="error"),"error",IF(AND($H$46="",$H$35-$H$40*12&gt;150000),150000,IF(AND($H$46="",$H$35-$H$40*12&lt;150000),$H$35-$H$40*12,IF(AND($H$40="",$H$35-$H$46/3*12&gt;150000),150000,IF(AND($H$40="",$H$35-$H$46/3*12&lt;150000),$H$35-$H$46/3*12,"")))))</f>
        <v>0</v>
      </c>
      <c r="G69" s="104"/>
      <c r="H69" s="109">
        <f>IF($F69="error","error",IF(申請様式!$I$79&gt;1200000,"0",IF($F69&lt;0,0,MIN($D69,$F69))))</f>
        <v>0</v>
      </c>
      <c r="I69" s="110"/>
      <c r="J69" s="22"/>
    </row>
    <row r="70" spans="1:10" ht="36.75" customHeight="1" x14ac:dyDescent="0.55000000000000004">
      <c r="A70" s="22"/>
      <c r="B70" s="97" t="str">
        <f>A56</f>
        <v>②新たな販路拡大等に要する費用（上限５万円）</v>
      </c>
      <c r="C70" s="97"/>
      <c r="D70" s="98">
        <f>E58</f>
        <v>0</v>
      </c>
      <c r="E70" s="137"/>
      <c r="F70" s="98">
        <f>IF(OR($J$13="error",$J$38="error",$J$39="error",$J$45="error",$I$56="error"),"error",IF(AND($H$46="",$H$35-$H$40*12&gt;50000),50000,IF(AND($H$46="",$H$35-$H$40*12&lt;50000),$H$35-$H$40*12,IF(AND($H$40="",$H$35-$H$46/3*12&gt;50000),50000,IF(AND($H$40="",$H$35-$H$46/3*12&lt;50000),$H$35-$H$46/3*12,"")))))</f>
        <v>0</v>
      </c>
      <c r="G70" s="104"/>
      <c r="H70" s="111">
        <f>IF($F70="error","error",IF(申請様式!$I$79&gt;1200000,"0",IF($F70&lt;0,0,MIN($D70,$F70))))</f>
        <v>0</v>
      </c>
      <c r="I70" s="112"/>
      <c r="J70" s="22"/>
    </row>
    <row r="71" spans="1:10" ht="36.75" customHeight="1" x14ac:dyDescent="0.55000000000000004">
      <c r="A71" s="22"/>
      <c r="B71" s="97" t="str">
        <f>A59</f>
        <v>③経営コンサルタント派遣等経営改善に要する費用（上限５万円）</v>
      </c>
      <c r="C71" s="97"/>
      <c r="D71" s="98">
        <f>E61</f>
        <v>0</v>
      </c>
      <c r="E71" s="137"/>
      <c r="F71" s="98">
        <f>IF(OR($J$13="error",$J$38="error",$J$39="error",$J$45="error",$I$59="error"),"error",IF(AND($H$46="",$H$35-$H$40*12&gt;50000),50000,IF(AND($H$46="",$H$35-$H$40*12&lt;50000),$H$35-$H$40*12,IF(AND($H$40="",$H$35-$H$46/3*12&gt;50000),50000,IF(AND($H$40="",$H$35-$H$46/3*12&lt;50000),$H$35-$H$46/3*12,"")))))</f>
        <v>0</v>
      </c>
      <c r="G71" s="104"/>
      <c r="H71" s="111">
        <f>IF($F71="error","error",IF(申請様式!$I$79&gt;1200000,"0",IF($F71&lt;0,0,MIN($D71,$F71))))</f>
        <v>0</v>
      </c>
      <c r="I71" s="112"/>
      <c r="J71" s="22"/>
    </row>
    <row r="72" spans="1:10" ht="36.75" customHeight="1" thickBot="1" x14ac:dyDescent="0.6">
      <c r="A72" s="22"/>
      <c r="B72" s="97" t="str">
        <f>A62</f>
        <v>④生産活動を行うために必要な感染防止対策に要する費用（上限５万円）</v>
      </c>
      <c r="C72" s="97"/>
      <c r="D72" s="98">
        <f>E64</f>
        <v>0</v>
      </c>
      <c r="E72" s="137"/>
      <c r="F72" s="98">
        <f>IF(OR($J$13="error",$J$38="error",$J$39="error",$J$45="error",$I$62="error"),"error",IF(AND($H$46="",$H$35-$H$40*12&gt;50000),50000,IF(AND($H$46="",$H$35-$H$40*12&lt;50000),$H$35-$H$40*12,IF(AND($H$40="",$H$35-$H$46/3*12&gt;50000),50000,IF(AND($H$40="",$H$35-$H$46/3*12&lt;50000),$H$35-$H$46/3*12,"")))))</f>
        <v>0</v>
      </c>
      <c r="G72" s="104"/>
      <c r="H72" s="113">
        <f>IF($F72="error","error",IF(申請様式!$I$79&gt;1200000,"0",IF($F72&lt;0,0,MIN($D72,$F72))))</f>
        <v>0</v>
      </c>
      <c r="I72" s="114"/>
      <c r="J72" s="22"/>
    </row>
    <row r="73" spans="1:10" ht="13.5" thickBot="1" x14ac:dyDescent="0.6">
      <c r="A73" s="22"/>
      <c r="B73" s="22"/>
      <c r="C73" s="22"/>
      <c r="D73" s="22"/>
      <c r="E73" s="22"/>
      <c r="F73" s="22"/>
      <c r="G73" s="22"/>
      <c r="H73" s="22"/>
      <c r="I73" s="22"/>
      <c r="J73" s="22"/>
    </row>
    <row r="74" spans="1:10" ht="19.5" customHeight="1" thickBot="1" x14ac:dyDescent="0.6">
      <c r="A74" s="22"/>
      <c r="B74" s="22"/>
      <c r="C74" s="22"/>
      <c r="D74" s="22"/>
      <c r="E74" s="84" t="s">
        <v>84</v>
      </c>
      <c r="F74" s="85"/>
      <c r="G74" s="85"/>
      <c r="H74" s="85"/>
      <c r="I74" s="86"/>
      <c r="J74" s="22"/>
    </row>
    <row r="75" spans="1:10" ht="36.75" customHeight="1" thickBot="1" x14ac:dyDescent="0.6">
      <c r="A75" s="22"/>
      <c r="B75" s="22"/>
      <c r="C75" s="22"/>
      <c r="D75" s="22"/>
      <c r="E75" s="87" t="str">
        <f>IF(OR(AND($J$14="",$J$20=""),$H$35="",AND($J$14="○",OR($H$41="",$H$42="")),AND($J$20="○",$H$47="",$H$48=""),OR(I53="error",I56="error",I59="error",I62="error"),AND(J53="",J56="",J59="",J62="")),"未記入又は不適切な箇所があります",MIN(1200000-申請様式!I79,SUM(H69:I72)))</f>
        <v>未記入又は不適切な箇所があります</v>
      </c>
      <c r="F75" s="88"/>
      <c r="G75" s="88"/>
      <c r="H75" s="88"/>
      <c r="I75" s="89"/>
      <c r="J75" s="22"/>
    </row>
    <row r="76" spans="1:10" ht="13.5" customHeight="1" x14ac:dyDescent="0.55000000000000004">
      <c r="A76" s="43"/>
      <c r="B76" s="50"/>
      <c r="C76" s="50"/>
      <c r="D76" s="50"/>
      <c r="E76" s="90" t="s">
        <v>83</v>
      </c>
      <c r="F76" s="90"/>
      <c r="G76" s="90"/>
      <c r="H76" s="90"/>
      <c r="I76" s="90"/>
      <c r="J76" s="32"/>
    </row>
    <row r="77" spans="1:10" ht="13.5" customHeight="1" x14ac:dyDescent="0.55000000000000004">
      <c r="A77" s="8"/>
      <c r="B77" s="6"/>
      <c r="C77" s="6"/>
      <c r="D77" s="6"/>
      <c r="E77" s="9"/>
      <c r="F77" s="9"/>
      <c r="G77" s="9"/>
      <c r="H77" s="9"/>
      <c r="I77" s="9"/>
      <c r="J77" s="24"/>
    </row>
    <row r="78" spans="1:10" hidden="1" x14ac:dyDescent="0.55000000000000004">
      <c r="A78" s="83" t="s">
        <v>57</v>
      </c>
      <c r="B78" s="83"/>
      <c r="C78" s="83"/>
      <c r="D78" s="83"/>
      <c r="E78" s="83"/>
      <c r="F78" s="83"/>
      <c r="G78" s="83"/>
      <c r="H78" s="83"/>
      <c r="I78" s="83"/>
      <c r="J78" s="83"/>
    </row>
  </sheetData>
  <sheetProtection algorithmName="SHA-512" hashValue="d907/pzJw8QIxbc8HeEF1QWBlk8yK/McJL24G6WkfUPZ7dWQfFdUkULZ+g8N6TipdSnAgZgDM1CwDheed42VUg==" saltValue="x9py42u+376YLcE9RO6rvw==" spinCount="100000" sheet="1" objects="1" scenarios="1"/>
  <mergeCells count="84">
    <mergeCell ref="G7:J7"/>
    <mergeCell ref="E76:I76"/>
    <mergeCell ref="A78:J78"/>
    <mergeCell ref="B72:C72"/>
    <mergeCell ref="D72:E72"/>
    <mergeCell ref="F72:G72"/>
    <mergeCell ref="H72:I72"/>
    <mergeCell ref="E74:I74"/>
    <mergeCell ref="E75:I75"/>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A63:D63"/>
    <mergeCell ref="E63:J63"/>
    <mergeCell ref="A64:D64"/>
    <mergeCell ref="E64:J64"/>
    <mergeCell ref="A65:F65"/>
    <mergeCell ref="H65:J65"/>
    <mergeCell ref="B43:J43"/>
    <mergeCell ref="A46:G46"/>
    <mergeCell ref="H46:J46"/>
    <mergeCell ref="A62:H62"/>
    <mergeCell ref="A55:D55"/>
    <mergeCell ref="E55:J55"/>
    <mergeCell ref="A56:H56"/>
    <mergeCell ref="A57:D57"/>
    <mergeCell ref="E57:J57"/>
    <mergeCell ref="A58:D58"/>
    <mergeCell ref="E58:J58"/>
    <mergeCell ref="A59:H59"/>
    <mergeCell ref="A60:D60"/>
    <mergeCell ref="E60:J60"/>
    <mergeCell ref="A61:D61"/>
    <mergeCell ref="E61:J61"/>
    <mergeCell ref="A54:D54"/>
    <mergeCell ref="E54:J54"/>
    <mergeCell ref="A47:G47"/>
    <mergeCell ref="H47:J47"/>
    <mergeCell ref="A48:G48"/>
    <mergeCell ref="H48:J48"/>
    <mergeCell ref="A51:J51"/>
    <mergeCell ref="A52:J52"/>
    <mergeCell ref="A53:H53"/>
    <mergeCell ref="B49:J49"/>
    <mergeCell ref="B36:J36"/>
    <mergeCell ref="A41:G41"/>
    <mergeCell ref="H41:J41"/>
    <mergeCell ref="A40:G40"/>
    <mergeCell ref="H40:J40"/>
    <mergeCell ref="B23:J23"/>
    <mergeCell ref="B25:J25"/>
    <mergeCell ref="A32:J32"/>
    <mergeCell ref="B33:J33"/>
    <mergeCell ref="A35:G35"/>
    <mergeCell ref="H35:J35"/>
    <mergeCell ref="A42:G42"/>
    <mergeCell ref="H42:J42"/>
    <mergeCell ref="B21:J21"/>
    <mergeCell ref="A20:I20"/>
    <mergeCell ref="A1:J1"/>
    <mergeCell ref="G6:J6"/>
    <mergeCell ref="G8:J8"/>
    <mergeCell ref="G9:J9"/>
    <mergeCell ref="G10:J10"/>
    <mergeCell ref="A12:J12"/>
    <mergeCell ref="A14:I14"/>
    <mergeCell ref="B15:J15"/>
    <mergeCell ref="B16:J16"/>
    <mergeCell ref="B17:J17"/>
    <mergeCell ref="B18:J18"/>
    <mergeCell ref="B22:J22"/>
  </mergeCells>
  <phoneticPr fontId="1"/>
  <conditionalFormatting sqref="E75">
    <cfRule type="expression" dxfId="47" priority="23">
      <formula>$E$75="未記入又は不適切な箇所があります"</formula>
    </cfRule>
    <cfRule type="expression" dxfId="46" priority="24">
      <formula>$E$75="error"</formula>
    </cfRule>
  </conditionalFormatting>
  <conditionalFormatting sqref="G13:J13">
    <cfRule type="expression" dxfId="45" priority="25">
      <formula>AND($J$14="○",$J$20="○")</formula>
    </cfRule>
  </conditionalFormatting>
  <conditionalFormatting sqref="E54:J55">
    <cfRule type="expression" dxfId="44" priority="22">
      <formula>$J$53="○"</formula>
    </cfRule>
  </conditionalFormatting>
  <conditionalFormatting sqref="E57:J58">
    <cfRule type="expression" dxfId="43" priority="21">
      <formula>$J$56="○"</formula>
    </cfRule>
  </conditionalFormatting>
  <conditionalFormatting sqref="E60:J61">
    <cfRule type="expression" dxfId="42" priority="20">
      <formula>$J$59="○"</formula>
    </cfRule>
  </conditionalFormatting>
  <conditionalFormatting sqref="E63:J64">
    <cfRule type="expression" dxfId="41" priority="19">
      <formula>$J$62="○"</formula>
    </cfRule>
  </conditionalFormatting>
  <conditionalFormatting sqref="H69">
    <cfRule type="expression" dxfId="40" priority="26">
      <formula>$H69="未記入又は不適切な箇所があります"</formula>
    </cfRule>
  </conditionalFormatting>
  <conditionalFormatting sqref="H69:I69">
    <cfRule type="expression" dxfId="39" priority="16">
      <formula>$H69="error"</formula>
    </cfRule>
  </conditionalFormatting>
  <conditionalFormatting sqref="H70:H72">
    <cfRule type="expression" dxfId="38" priority="15">
      <formula>$H70="未記入又は不適切な箇所があります"</formula>
    </cfRule>
  </conditionalFormatting>
  <conditionalFormatting sqref="H70:I72">
    <cfRule type="expression" dxfId="37" priority="14">
      <formula>$H70="error"</formula>
    </cfRule>
  </conditionalFormatting>
  <conditionalFormatting sqref="I53">
    <cfRule type="expression" dxfId="36" priority="13">
      <formula>$I53="error"</formula>
    </cfRule>
  </conditionalFormatting>
  <conditionalFormatting sqref="I56">
    <cfRule type="expression" dxfId="35" priority="12">
      <formula>$I56="error"</formula>
    </cfRule>
  </conditionalFormatting>
  <conditionalFormatting sqref="I59">
    <cfRule type="expression" dxfId="34" priority="11">
      <formula>$I59="error"</formula>
    </cfRule>
  </conditionalFormatting>
  <conditionalFormatting sqref="I62">
    <cfRule type="expression" dxfId="33" priority="10">
      <formula>$I62="error"</formula>
    </cfRule>
  </conditionalFormatting>
  <conditionalFormatting sqref="H40:J42">
    <cfRule type="expression" dxfId="32" priority="4">
      <formula>$J$20="○"</formula>
    </cfRule>
    <cfRule type="expression" dxfId="31" priority="9">
      <formula>$J$14="○"</formula>
    </cfRule>
  </conditionalFormatting>
  <conditionalFormatting sqref="G45:J45">
    <cfRule type="expression" dxfId="30" priority="8">
      <formula>$J$45="error"</formula>
    </cfRule>
  </conditionalFormatting>
  <conditionalFormatting sqref="H46:J48">
    <cfRule type="expression" dxfId="29" priority="3">
      <formula>$J$14="○"</formula>
    </cfRule>
    <cfRule type="expression" dxfId="28" priority="7">
      <formula>$J$20="○"</formula>
    </cfRule>
  </conditionalFormatting>
  <conditionalFormatting sqref="F39:J39">
    <cfRule type="expression" dxfId="27" priority="6">
      <formula>$J$39="error"</formula>
    </cfRule>
  </conditionalFormatting>
  <conditionalFormatting sqref="F39:I39 J38">
    <cfRule type="expression" dxfId="26" priority="5">
      <formula>$J$38="error"</formula>
    </cfRule>
  </conditionalFormatting>
  <conditionalFormatting sqref="F69">
    <cfRule type="expression" dxfId="25" priority="2">
      <formula>F69="error"</formula>
    </cfRule>
  </conditionalFormatting>
  <conditionalFormatting sqref="F70:F72">
    <cfRule type="expression" dxfId="24" priority="1">
      <formula>F70="error"</formula>
    </cfRule>
  </conditionalFormatting>
  <dataValidations count="1">
    <dataValidation type="list" allowBlank="1" showInputMessage="1" showErrorMessage="1" sqref="G7:J7" xr:uid="{6D2D9831-8ABE-428D-BC86-C52A598E62F4}">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Header>&amp;R&amp;"ＭＳ Ｐゴシック,標準"（別添６）</oddHeader>
  </headerFooter>
  <rowBreaks count="1" manualBreakCount="1">
    <brk id="5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D94D9189-C4D6-4050-94E0-91CC816580BA}">
          <x14:formula1>
            <xm:f>リスト!$B$1:$B$2</xm:f>
          </x14:formula1>
          <xm:sqref>J59 J62 J53 J56 J14 J20</xm:sqref>
        </x14:dataValidation>
        <x14:dataValidation type="list" allowBlank="1" showInputMessage="1" showErrorMessage="1" xr:uid="{C7B5667D-532E-4C84-BD96-01BDFFC5197F}">
          <x14:formula1>
            <xm:f>リスト!$D$2:$D$3</xm:f>
          </x14:formula1>
          <xm:sqref>H5</xm:sqref>
        </x14:dataValidation>
        <x14:dataValidation type="list" allowBlank="1" showInputMessage="1" showErrorMessage="1" xr:uid="{D3419C85-0C28-43DB-BB37-114A1348E81C}">
          <x14:formula1>
            <xm:f>リスト!$E$2:$E$13</xm:f>
          </x14:formula1>
          <xm:sqref>I5</xm:sqref>
        </x14:dataValidation>
        <x14:dataValidation type="list" allowBlank="1" showInputMessage="1" showErrorMessage="1" xr:uid="{28CDBBA3-F96A-45C4-BB35-53D715EC75E0}">
          <x14:formula1>
            <xm:f>リスト!$F$2:$F$32</xm:f>
          </x14:formula1>
          <xm:sqref>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8"/>
  <sheetViews>
    <sheetView showGridLines="0" view="pageBreakPreview" zoomScaleNormal="100" zoomScaleSheetLayoutView="100" workbookViewId="0">
      <selection activeCell="E64" sqref="E64:J64"/>
    </sheetView>
  </sheetViews>
  <sheetFormatPr defaultColWidth="9" defaultRowHeight="13" x14ac:dyDescent="0.55000000000000004"/>
  <cols>
    <col min="1" max="16384" width="9" style="1"/>
  </cols>
  <sheetData>
    <row r="1" spans="1:10" ht="16.5" x14ac:dyDescent="0.55000000000000004">
      <c r="A1" s="73" t="s">
        <v>65</v>
      </c>
      <c r="B1" s="73"/>
      <c r="C1" s="73"/>
      <c r="D1" s="73"/>
      <c r="E1" s="73"/>
      <c r="F1" s="73"/>
      <c r="G1" s="73"/>
      <c r="H1" s="73"/>
      <c r="I1" s="73"/>
      <c r="J1" s="73"/>
    </row>
    <row r="2" spans="1:10" x14ac:dyDescent="0.55000000000000004">
      <c r="A2" s="22"/>
      <c r="B2" s="22"/>
      <c r="C2" s="22"/>
      <c r="D2" s="22"/>
      <c r="E2" s="22"/>
      <c r="F2" s="22"/>
      <c r="G2" s="22"/>
      <c r="H2" s="22"/>
      <c r="I2" s="22"/>
      <c r="J2" s="22"/>
    </row>
    <row r="3" spans="1:10" x14ac:dyDescent="0.55000000000000004">
      <c r="A3" s="22" t="s">
        <v>63</v>
      </c>
      <c r="B3" s="22"/>
      <c r="C3" s="22"/>
      <c r="D3" s="22"/>
      <c r="E3" s="22"/>
      <c r="F3" s="22"/>
      <c r="G3" s="22"/>
      <c r="H3" s="22"/>
      <c r="I3" s="22"/>
      <c r="J3" s="22"/>
    </row>
    <row r="4" spans="1:10" x14ac:dyDescent="0.55000000000000004">
      <c r="A4" s="22"/>
      <c r="B4" s="22"/>
      <c r="C4" s="22"/>
      <c r="D4" s="22"/>
      <c r="E4" s="22"/>
      <c r="F4" s="22"/>
      <c r="G4" s="22"/>
      <c r="H4" s="22"/>
      <c r="I4" s="22"/>
      <c r="J4" s="22"/>
    </row>
    <row r="5" spans="1:10" ht="17.25" customHeight="1" x14ac:dyDescent="0.2">
      <c r="A5" s="22"/>
      <c r="B5" s="22"/>
      <c r="C5" s="22"/>
      <c r="D5" s="22"/>
      <c r="E5" s="22"/>
      <c r="F5" s="25" t="s">
        <v>64</v>
      </c>
      <c r="G5" s="26" t="s">
        <v>18</v>
      </c>
      <c r="H5" s="10"/>
      <c r="I5" s="11"/>
      <c r="J5" s="12"/>
    </row>
    <row r="6" spans="1:10" ht="17.25" customHeight="1" x14ac:dyDescent="0.2">
      <c r="A6" s="22"/>
      <c r="B6" s="22"/>
      <c r="C6" s="22"/>
      <c r="D6" s="22"/>
      <c r="E6" s="22"/>
      <c r="F6" s="25" t="s">
        <v>0</v>
      </c>
      <c r="G6" s="74"/>
      <c r="H6" s="74"/>
      <c r="I6" s="74"/>
      <c r="J6" s="74"/>
    </row>
    <row r="7" spans="1:10" ht="17.25" customHeight="1" x14ac:dyDescent="0.2">
      <c r="A7" s="22"/>
      <c r="B7" s="22"/>
      <c r="C7" s="22"/>
      <c r="D7" s="22"/>
      <c r="E7" s="22"/>
      <c r="F7" s="25" t="s">
        <v>66</v>
      </c>
      <c r="G7" s="106"/>
      <c r="H7" s="106"/>
      <c r="I7" s="106"/>
      <c r="J7" s="106"/>
    </row>
    <row r="8" spans="1:10" ht="17.25" customHeight="1" x14ac:dyDescent="0.2">
      <c r="A8" s="22"/>
      <c r="B8" s="22"/>
      <c r="C8" s="22"/>
      <c r="D8" s="22"/>
      <c r="E8" s="22"/>
      <c r="F8" s="25" t="s">
        <v>1</v>
      </c>
      <c r="G8" s="74"/>
      <c r="H8" s="74"/>
      <c r="I8" s="74"/>
      <c r="J8" s="74"/>
    </row>
    <row r="9" spans="1:10" ht="17.25" customHeight="1" x14ac:dyDescent="0.2">
      <c r="A9" s="22"/>
      <c r="B9" s="22"/>
      <c r="C9" s="22"/>
      <c r="D9" s="22"/>
      <c r="E9" s="22"/>
      <c r="F9" s="25" t="s">
        <v>17</v>
      </c>
      <c r="G9" s="74"/>
      <c r="H9" s="74"/>
      <c r="I9" s="74"/>
      <c r="J9" s="74"/>
    </row>
    <row r="10" spans="1:10" ht="17.25" customHeight="1" x14ac:dyDescent="0.2">
      <c r="A10" s="22"/>
      <c r="B10" s="22"/>
      <c r="C10" s="22"/>
      <c r="D10" s="22"/>
      <c r="E10" s="22"/>
      <c r="F10" s="25" t="s">
        <v>4</v>
      </c>
      <c r="G10" s="74"/>
      <c r="H10" s="74"/>
      <c r="I10" s="74"/>
      <c r="J10" s="74"/>
    </row>
    <row r="11" spans="1:10" x14ac:dyDescent="0.55000000000000004">
      <c r="A11" s="22"/>
      <c r="B11" s="22"/>
      <c r="C11" s="22"/>
      <c r="D11" s="22"/>
      <c r="E11" s="22"/>
      <c r="F11" s="22"/>
      <c r="G11" s="22"/>
      <c r="H11" s="22"/>
      <c r="I11" s="22"/>
      <c r="J11" s="22"/>
    </row>
    <row r="12" spans="1:10" ht="17.149999999999999" customHeight="1" x14ac:dyDescent="0.55000000000000004">
      <c r="A12" s="64" t="s">
        <v>2</v>
      </c>
      <c r="B12" s="64"/>
      <c r="C12" s="64"/>
      <c r="D12" s="64"/>
      <c r="E12" s="64"/>
      <c r="F12" s="64"/>
      <c r="G12" s="64"/>
      <c r="H12" s="64"/>
      <c r="I12" s="64"/>
      <c r="J12" s="64"/>
    </row>
    <row r="13" spans="1:10" ht="17.149999999999999" customHeight="1" x14ac:dyDescent="0.55000000000000004">
      <c r="A13" s="22" t="s">
        <v>32</v>
      </c>
      <c r="B13" s="22"/>
      <c r="C13" s="22"/>
      <c r="D13" s="22"/>
      <c r="E13" s="22"/>
      <c r="F13" s="22"/>
      <c r="G13" s="14" t="str">
        <f>IF($J$13="error","※どちらか一方を選択してください","")</f>
        <v/>
      </c>
      <c r="H13" s="22"/>
      <c r="I13" s="22"/>
      <c r="J13" s="15" t="str">
        <f>IF(AND(J14="○",J20="○"),"error","")</f>
        <v/>
      </c>
    </row>
    <row r="14" spans="1:10" ht="19" customHeight="1" x14ac:dyDescent="0.55000000000000004">
      <c r="A14" s="77" t="s">
        <v>43</v>
      </c>
      <c r="B14" s="78"/>
      <c r="C14" s="78"/>
      <c r="D14" s="78"/>
      <c r="E14" s="78"/>
      <c r="F14" s="78"/>
      <c r="G14" s="78"/>
      <c r="H14" s="78"/>
      <c r="I14" s="79"/>
      <c r="J14" s="13"/>
    </row>
    <row r="15" spans="1:10" ht="15" customHeight="1" x14ac:dyDescent="0.55000000000000004">
      <c r="A15" s="29" t="s">
        <v>33</v>
      </c>
      <c r="B15" s="80" t="s">
        <v>38</v>
      </c>
      <c r="C15" s="80"/>
      <c r="D15" s="80"/>
      <c r="E15" s="80"/>
      <c r="F15" s="80"/>
      <c r="G15" s="80"/>
      <c r="H15" s="80"/>
      <c r="I15" s="80"/>
      <c r="J15" s="80"/>
    </row>
    <row r="16" spans="1:10" ht="40.5" customHeight="1" x14ac:dyDescent="0.55000000000000004">
      <c r="A16" s="30" t="s">
        <v>35</v>
      </c>
      <c r="B16" s="81" t="s">
        <v>34</v>
      </c>
      <c r="C16" s="81"/>
      <c r="D16" s="81"/>
      <c r="E16" s="81"/>
      <c r="F16" s="81"/>
      <c r="G16" s="81"/>
      <c r="H16" s="81"/>
      <c r="I16" s="81"/>
      <c r="J16" s="81"/>
    </row>
    <row r="17" spans="1:10" ht="42" customHeight="1" x14ac:dyDescent="0.55000000000000004">
      <c r="A17" s="30" t="s">
        <v>37</v>
      </c>
      <c r="B17" s="81" t="s">
        <v>36</v>
      </c>
      <c r="C17" s="81"/>
      <c r="D17" s="81"/>
      <c r="E17" s="81"/>
      <c r="F17" s="81"/>
      <c r="G17" s="81"/>
      <c r="H17" s="81"/>
      <c r="I17" s="81"/>
      <c r="J17" s="81"/>
    </row>
    <row r="18" spans="1:10" ht="39" customHeight="1" x14ac:dyDescent="0.55000000000000004">
      <c r="A18" s="31" t="s">
        <v>5</v>
      </c>
      <c r="B18" s="67" t="s">
        <v>39</v>
      </c>
      <c r="C18" s="67"/>
      <c r="D18" s="67"/>
      <c r="E18" s="67"/>
      <c r="F18" s="67"/>
      <c r="G18" s="67"/>
      <c r="H18" s="67"/>
      <c r="I18" s="67"/>
      <c r="J18" s="67"/>
    </row>
    <row r="19" spans="1:10" ht="5.25" customHeight="1" x14ac:dyDescent="0.55000000000000004">
      <c r="A19" s="32"/>
      <c r="B19" s="32"/>
      <c r="C19" s="32"/>
      <c r="D19" s="32"/>
      <c r="E19" s="32"/>
      <c r="F19" s="32"/>
      <c r="G19" s="32"/>
      <c r="H19" s="32"/>
      <c r="I19" s="33"/>
      <c r="J19" s="34"/>
    </row>
    <row r="20" spans="1:10" ht="19" customHeight="1" x14ac:dyDescent="0.55000000000000004">
      <c r="A20" s="77" t="s">
        <v>44</v>
      </c>
      <c r="B20" s="78"/>
      <c r="C20" s="78"/>
      <c r="D20" s="78"/>
      <c r="E20" s="78"/>
      <c r="F20" s="78"/>
      <c r="G20" s="78"/>
      <c r="H20" s="78"/>
      <c r="I20" s="79"/>
      <c r="J20" s="13"/>
    </row>
    <row r="21" spans="1:10" ht="15" customHeight="1" x14ac:dyDescent="0.55000000000000004">
      <c r="A21" s="29" t="s">
        <v>33</v>
      </c>
      <c r="B21" s="82" t="s">
        <v>62</v>
      </c>
      <c r="C21" s="82"/>
      <c r="D21" s="82"/>
      <c r="E21" s="82"/>
      <c r="F21" s="82"/>
      <c r="G21" s="82"/>
      <c r="H21" s="82"/>
      <c r="I21" s="82"/>
      <c r="J21" s="82"/>
    </row>
    <row r="22" spans="1:10" ht="48.75" customHeight="1" x14ac:dyDescent="0.55000000000000004">
      <c r="A22" s="30" t="s">
        <v>35</v>
      </c>
      <c r="B22" s="81" t="s">
        <v>40</v>
      </c>
      <c r="C22" s="81"/>
      <c r="D22" s="81"/>
      <c r="E22" s="81"/>
      <c r="F22" s="81"/>
      <c r="G22" s="81"/>
      <c r="H22" s="81"/>
      <c r="I22" s="81"/>
      <c r="J22" s="81"/>
    </row>
    <row r="23" spans="1:10" ht="48.75" customHeight="1" x14ac:dyDescent="0.55000000000000004">
      <c r="A23" s="30" t="s">
        <v>37</v>
      </c>
      <c r="B23" s="81" t="s">
        <v>42</v>
      </c>
      <c r="C23" s="81"/>
      <c r="D23" s="81"/>
      <c r="E23" s="81"/>
      <c r="F23" s="81"/>
      <c r="G23" s="81"/>
      <c r="H23" s="81"/>
      <c r="I23" s="81"/>
      <c r="J23" s="81"/>
    </row>
    <row r="24" spans="1:10" ht="5.25" customHeight="1" x14ac:dyDescent="0.55000000000000004">
      <c r="A24" s="35"/>
      <c r="B24" s="35"/>
      <c r="C24" s="35"/>
      <c r="D24" s="35"/>
      <c r="E24" s="35"/>
      <c r="F24" s="35"/>
      <c r="G24" s="35"/>
      <c r="H24" s="35"/>
      <c r="I24" s="35"/>
      <c r="J24" s="35"/>
    </row>
    <row r="25" spans="1:10" ht="39" customHeight="1" x14ac:dyDescent="0.55000000000000004">
      <c r="A25" s="36" t="s">
        <v>6</v>
      </c>
      <c r="B25" s="75" t="s">
        <v>41</v>
      </c>
      <c r="C25" s="75"/>
      <c r="D25" s="75"/>
      <c r="E25" s="75"/>
      <c r="F25" s="75"/>
      <c r="G25" s="75"/>
      <c r="H25" s="75"/>
      <c r="I25" s="75"/>
      <c r="J25" s="76"/>
    </row>
    <row r="26" spans="1:10" x14ac:dyDescent="0.55000000000000004">
      <c r="A26" s="37" t="s">
        <v>3</v>
      </c>
      <c r="B26" s="22"/>
      <c r="C26" s="22"/>
      <c r="D26" s="22"/>
      <c r="E26" s="22"/>
      <c r="F26" s="22"/>
      <c r="G26" s="22"/>
      <c r="H26" s="22"/>
      <c r="I26" s="22"/>
      <c r="J26" s="22"/>
    </row>
    <row r="27" spans="1:10" x14ac:dyDescent="0.55000000000000004">
      <c r="A27" s="38" t="s">
        <v>29</v>
      </c>
      <c r="B27" s="22"/>
      <c r="C27" s="22"/>
      <c r="D27" s="22"/>
      <c r="E27" s="22"/>
      <c r="F27" s="22"/>
      <c r="G27" s="22"/>
      <c r="H27" s="22"/>
      <c r="I27" s="22"/>
      <c r="J27" s="22"/>
    </row>
    <row r="28" spans="1:10" x14ac:dyDescent="0.55000000000000004">
      <c r="A28" s="38" t="s">
        <v>30</v>
      </c>
      <c r="B28" s="22"/>
      <c r="C28" s="22"/>
      <c r="D28" s="22"/>
      <c r="E28" s="22"/>
      <c r="F28" s="22"/>
      <c r="G28" s="22"/>
      <c r="H28" s="22"/>
      <c r="I28" s="22"/>
      <c r="J28" s="22"/>
    </row>
    <row r="29" spans="1:10" x14ac:dyDescent="0.55000000000000004">
      <c r="A29" s="38" t="s">
        <v>31</v>
      </c>
      <c r="B29" s="22"/>
      <c r="C29" s="22"/>
      <c r="D29" s="22"/>
      <c r="E29" s="22"/>
      <c r="F29" s="22"/>
      <c r="G29" s="22"/>
      <c r="H29" s="22"/>
      <c r="I29" s="22"/>
      <c r="J29" s="22"/>
    </row>
    <row r="30" spans="1:10" x14ac:dyDescent="0.55000000000000004">
      <c r="A30" s="38" t="s">
        <v>68</v>
      </c>
      <c r="B30" s="22"/>
      <c r="C30" s="22"/>
      <c r="D30" s="22"/>
      <c r="E30" s="22"/>
      <c r="F30" s="22"/>
      <c r="G30" s="22"/>
      <c r="H30" s="22"/>
      <c r="I30" s="22"/>
      <c r="J30" s="22"/>
    </row>
    <row r="31" spans="1:10" ht="5.25" customHeight="1" x14ac:dyDescent="0.55000000000000004">
      <c r="A31" s="22"/>
      <c r="B31" s="22"/>
      <c r="C31" s="22"/>
      <c r="D31" s="22"/>
      <c r="E31" s="22"/>
      <c r="F31" s="22"/>
      <c r="G31" s="22"/>
      <c r="H31" s="22"/>
      <c r="I31" s="22"/>
      <c r="J31" s="22"/>
    </row>
    <row r="32" spans="1:10" ht="17.149999999999999" customHeight="1" x14ac:dyDescent="0.55000000000000004">
      <c r="A32" s="64" t="s">
        <v>67</v>
      </c>
      <c r="B32" s="64"/>
      <c r="C32" s="64"/>
      <c r="D32" s="64"/>
      <c r="E32" s="64"/>
      <c r="F32" s="64"/>
      <c r="G32" s="64"/>
      <c r="H32" s="64"/>
      <c r="I32" s="64"/>
      <c r="J32" s="64"/>
    </row>
    <row r="33" spans="1:10" ht="15" hidden="1" customHeight="1" x14ac:dyDescent="0.55000000000000004">
      <c r="A33" s="39" t="s">
        <v>7</v>
      </c>
      <c r="B33" s="67" t="s">
        <v>16</v>
      </c>
      <c r="C33" s="67"/>
      <c r="D33" s="67"/>
      <c r="E33" s="67"/>
      <c r="F33" s="67"/>
      <c r="G33" s="67"/>
      <c r="H33" s="67"/>
      <c r="I33" s="67"/>
      <c r="J33" s="68"/>
    </row>
    <row r="34" spans="1:10" ht="5.25" customHeight="1" x14ac:dyDescent="0.55000000000000004">
      <c r="A34" s="22"/>
      <c r="B34" s="22"/>
      <c r="C34" s="22"/>
      <c r="D34" s="22"/>
      <c r="E34" s="22"/>
      <c r="F34" s="22"/>
      <c r="G34" s="22"/>
      <c r="H34" s="22"/>
      <c r="I34" s="22"/>
      <c r="J34" s="22"/>
    </row>
    <row r="35" spans="1:10" ht="19" customHeight="1" x14ac:dyDescent="0.55000000000000004">
      <c r="A35" s="70" t="s">
        <v>69</v>
      </c>
      <c r="B35" s="70"/>
      <c r="C35" s="70"/>
      <c r="D35" s="70"/>
      <c r="E35" s="70"/>
      <c r="F35" s="70"/>
      <c r="G35" s="70"/>
      <c r="H35" s="69"/>
      <c r="I35" s="69"/>
      <c r="J35" s="69"/>
    </row>
    <row r="36" spans="1:10" ht="62.15" customHeight="1" x14ac:dyDescent="0.55000000000000004">
      <c r="A36" s="31" t="s">
        <v>7</v>
      </c>
      <c r="B36" s="67" t="s">
        <v>58</v>
      </c>
      <c r="C36" s="67"/>
      <c r="D36" s="67"/>
      <c r="E36" s="67"/>
      <c r="F36" s="67"/>
      <c r="G36" s="67"/>
      <c r="H36" s="67"/>
      <c r="I36" s="67"/>
      <c r="J36" s="68"/>
    </row>
    <row r="37" spans="1:10" ht="5.25" customHeight="1" x14ac:dyDescent="0.55000000000000004">
      <c r="A37" s="22"/>
      <c r="B37" s="22"/>
      <c r="C37" s="22"/>
      <c r="D37" s="22"/>
      <c r="E37" s="22"/>
      <c r="F37" s="22"/>
      <c r="G37" s="22"/>
      <c r="H37" s="22"/>
      <c r="I37" s="22"/>
      <c r="J37" s="22"/>
    </row>
    <row r="38" spans="1:10" ht="13.5" customHeight="1" x14ac:dyDescent="0.55000000000000004">
      <c r="A38" s="22" t="s">
        <v>10</v>
      </c>
      <c r="B38" s="22"/>
      <c r="C38" s="22"/>
      <c r="D38" s="22"/>
      <c r="E38" s="22"/>
      <c r="F38" s="22"/>
      <c r="G38" s="22"/>
      <c r="H38" s="14"/>
      <c r="I38" s="22"/>
      <c r="J38" s="16" t="str">
        <f>IF(OR(AND(J14="○",H46&lt;&gt;""),AND(J20="○",H40&lt;&gt;"")),"error","")</f>
        <v/>
      </c>
    </row>
    <row r="39" spans="1:10" x14ac:dyDescent="0.55000000000000004">
      <c r="A39" s="40" t="s">
        <v>11</v>
      </c>
      <c r="B39" s="22"/>
      <c r="C39" s="22"/>
      <c r="D39" s="22"/>
      <c r="E39" s="22"/>
      <c r="F39" s="18" t="str">
        <f>IF(J39="error","※対象要件を満たしていません",IF(J38="error","※１で選択した方に入力してください",""))</f>
        <v/>
      </c>
      <c r="G39" s="18"/>
      <c r="H39" s="18"/>
      <c r="I39" s="18"/>
      <c r="J39" s="17" t="str">
        <f>IF(H40="","",(IF(H42&gt;-0.5,"error","")))</f>
        <v/>
      </c>
    </row>
    <row r="40" spans="1:10" ht="19" customHeight="1" x14ac:dyDescent="0.55000000000000004">
      <c r="A40" s="71" t="s">
        <v>53</v>
      </c>
      <c r="B40" s="71"/>
      <c r="C40" s="71"/>
      <c r="D40" s="71"/>
      <c r="E40" s="71"/>
      <c r="F40" s="71"/>
      <c r="G40" s="71"/>
      <c r="H40" s="72"/>
      <c r="I40" s="72"/>
      <c r="J40" s="72"/>
    </row>
    <row r="41" spans="1:10" ht="19" customHeight="1" x14ac:dyDescent="0.55000000000000004">
      <c r="A41" s="71" t="s">
        <v>70</v>
      </c>
      <c r="B41" s="71"/>
      <c r="C41" s="71"/>
      <c r="D41" s="71"/>
      <c r="E41" s="71"/>
      <c r="F41" s="71"/>
      <c r="G41" s="71"/>
      <c r="H41" s="72"/>
      <c r="I41" s="72"/>
      <c r="J41" s="72"/>
    </row>
    <row r="42" spans="1:10" ht="19" customHeight="1" x14ac:dyDescent="0.55000000000000004">
      <c r="A42" s="55" t="s">
        <v>54</v>
      </c>
      <c r="B42" s="55"/>
      <c r="C42" s="55"/>
      <c r="D42" s="55"/>
      <c r="E42" s="55"/>
      <c r="F42" s="55"/>
      <c r="G42" s="55"/>
      <c r="H42" s="56" t="str">
        <f>IF(ISBLANK(H40),"",(H40-H41)/H41)</f>
        <v/>
      </c>
      <c r="I42" s="56"/>
      <c r="J42" s="56"/>
    </row>
    <row r="43" spans="1:10" ht="26.25" customHeight="1" x14ac:dyDescent="0.55000000000000004">
      <c r="A43" s="31" t="s">
        <v>8</v>
      </c>
      <c r="B43" s="67" t="s">
        <v>60</v>
      </c>
      <c r="C43" s="67"/>
      <c r="D43" s="67"/>
      <c r="E43" s="67"/>
      <c r="F43" s="67"/>
      <c r="G43" s="67"/>
      <c r="H43" s="67"/>
      <c r="I43" s="67"/>
      <c r="J43" s="68"/>
    </row>
    <row r="44" spans="1:10" ht="5.25" customHeight="1" x14ac:dyDescent="0.55000000000000004">
      <c r="A44" s="22"/>
      <c r="B44" s="22"/>
      <c r="C44" s="22"/>
      <c r="D44" s="22"/>
      <c r="E44" s="22"/>
      <c r="F44" s="22"/>
      <c r="G44" s="22"/>
      <c r="H44" s="22"/>
      <c r="I44" s="22"/>
      <c r="J44" s="22"/>
    </row>
    <row r="45" spans="1:10" x14ac:dyDescent="0.55000000000000004">
      <c r="A45" s="40" t="s">
        <v>12</v>
      </c>
      <c r="B45" s="22"/>
      <c r="C45" s="22"/>
      <c r="D45" s="22"/>
      <c r="E45" s="22"/>
      <c r="F45" s="22"/>
      <c r="G45" s="18" t="str">
        <f>IF(J45="error","※対象要件を満たしていません","")</f>
        <v/>
      </c>
      <c r="H45" s="18"/>
      <c r="I45" s="18"/>
      <c r="J45" s="15" t="str">
        <f>IF(H46="","",(IF(H48&gt;-0.3,"error","")))</f>
        <v/>
      </c>
    </row>
    <row r="46" spans="1:10" ht="19" customHeight="1" x14ac:dyDescent="0.55000000000000004">
      <c r="A46" s="71" t="s">
        <v>55</v>
      </c>
      <c r="B46" s="71"/>
      <c r="C46" s="71"/>
      <c r="D46" s="71"/>
      <c r="E46" s="71"/>
      <c r="F46" s="71"/>
      <c r="G46" s="71"/>
      <c r="H46" s="72"/>
      <c r="I46" s="72"/>
      <c r="J46" s="72"/>
    </row>
    <row r="47" spans="1:10" ht="19" customHeight="1" x14ac:dyDescent="0.55000000000000004">
      <c r="A47" s="71" t="s">
        <v>71</v>
      </c>
      <c r="B47" s="71"/>
      <c r="C47" s="71"/>
      <c r="D47" s="71"/>
      <c r="E47" s="71"/>
      <c r="F47" s="71"/>
      <c r="G47" s="71"/>
      <c r="H47" s="72"/>
      <c r="I47" s="72"/>
      <c r="J47" s="72"/>
    </row>
    <row r="48" spans="1:10" ht="19" customHeight="1" x14ac:dyDescent="0.55000000000000004">
      <c r="A48" s="55" t="s">
        <v>56</v>
      </c>
      <c r="B48" s="55"/>
      <c r="C48" s="55"/>
      <c r="D48" s="55"/>
      <c r="E48" s="55"/>
      <c r="F48" s="55"/>
      <c r="G48" s="55"/>
      <c r="H48" s="56" t="str">
        <f>IF(ISBLANK(H46),"",(H46-H47)/H47)</f>
        <v/>
      </c>
      <c r="I48" s="56"/>
      <c r="J48" s="56"/>
    </row>
    <row r="49" spans="1:10" ht="26.25" customHeight="1" x14ac:dyDescent="0.55000000000000004">
      <c r="A49" s="31" t="s">
        <v>59</v>
      </c>
      <c r="B49" s="67" t="s">
        <v>61</v>
      </c>
      <c r="C49" s="67"/>
      <c r="D49" s="67"/>
      <c r="E49" s="67"/>
      <c r="F49" s="67"/>
      <c r="G49" s="67"/>
      <c r="H49" s="67"/>
      <c r="I49" s="67"/>
      <c r="J49" s="68"/>
    </row>
    <row r="50" spans="1:10" ht="5.25" customHeight="1" x14ac:dyDescent="0.55000000000000004">
      <c r="A50" s="22"/>
      <c r="B50" s="22"/>
      <c r="C50" s="22"/>
      <c r="D50" s="22"/>
      <c r="E50" s="22"/>
      <c r="F50" s="22"/>
      <c r="G50" s="22"/>
      <c r="H50" s="22"/>
      <c r="I50" s="22"/>
      <c r="J50" s="22"/>
    </row>
    <row r="51" spans="1:10" ht="17.149999999999999" customHeight="1" x14ac:dyDescent="0.55000000000000004">
      <c r="A51" s="64" t="s">
        <v>72</v>
      </c>
      <c r="B51" s="65"/>
      <c r="C51" s="65"/>
      <c r="D51" s="65"/>
      <c r="E51" s="65"/>
      <c r="F51" s="65"/>
      <c r="G51" s="65"/>
      <c r="H51" s="65"/>
      <c r="I51" s="65"/>
      <c r="J51" s="65"/>
    </row>
    <row r="52" spans="1:10" ht="33" customHeight="1" x14ac:dyDescent="0.55000000000000004">
      <c r="A52" s="63" t="s">
        <v>73</v>
      </c>
      <c r="B52" s="63"/>
      <c r="C52" s="63"/>
      <c r="D52" s="63"/>
      <c r="E52" s="63"/>
      <c r="F52" s="63"/>
      <c r="G52" s="63"/>
      <c r="H52" s="63"/>
      <c r="I52" s="63"/>
      <c r="J52" s="63"/>
    </row>
    <row r="53" spans="1:10" ht="18.75" customHeight="1" x14ac:dyDescent="0.55000000000000004">
      <c r="A53" s="61" t="s">
        <v>49</v>
      </c>
      <c r="B53" s="62"/>
      <c r="C53" s="62"/>
      <c r="D53" s="62"/>
      <c r="E53" s="62"/>
      <c r="F53" s="62"/>
      <c r="G53" s="62"/>
      <c r="H53" s="62"/>
      <c r="I53" s="41" t="str">
        <f>IF(AND(J53="",E55&lt;&gt;""),"error","")</f>
        <v/>
      </c>
      <c r="J53" s="13"/>
    </row>
    <row r="54" spans="1:10" ht="22.5" customHeight="1" x14ac:dyDescent="0.55000000000000004">
      <c r="A54" s="59" t="s">
        <v>45</v>
      </c>
      <c r="B54" s="59"/>
      <c r="C54" s="59"/>
      <c r="D54" s="59"/>
      <c r="E54" s="136"/>
      <c r="F54" s="136"/>
      <c r="G54" s="136"/>
      <c r="H54" s="136"/>
      <c r="I54" s="136"/>
      <c r="J54" s="136"/>
    </row>
    <row r="55" spans="1:10" ht="22.5" customHeight="1" x14ac:dyDescent="0.55000000000000004">
      <c r="A55" s="57" t="s">
        <v>74</v>
      </c>
      <c r="B55" s="57"/>
      <c r="C55" s="57"/>
      <c r="D55" s="57"/>
      <c r="E55" s="58"/>
      <c r="F55" s="58"/>
      <c r="G55" s="58"/>
      <c r="H55" s="58"/>
      <c r="I55" s="58"/>
      <c r="J55" s="58"/>
    </row>
    <row r="56" spans="1:10" ht="18.75" customHeight="1" x14ac:dyDescent="0.55000000000000004">
      <c r="A56" s="61" t="s">
        <v>50</v>
      </c>
      <c r="B56" s="62"/>
      <c r="C56" s="62"/>
      <c r="D56" s="62"/>
      <c r="E56" s="62"/>
      <c r="F56" s="62"/>
      <c r="G56" s="62"/>
      <c r="H56" s="62"/>
      <c r="I56" s="41" t="str">
        <f>IF(AND(J56="",E58&lt;&gt;""),"error","")</f>
        <v/>
      </c>
      <c r="J56" s="13"/>
    </row>
    <row r="57" spans="1:10" ht="22.5" customHeight="1" x14ac:dyDescent="0.55000000000000004">
      <c r="A57" s="59" t="s">
        <v>45</v>
      </c>
      <c r="B57" s="59"/>
      <c r="C57" s="59"/>
      <c r="D57" s="59"/>
      <c r="E57" s="136"/>
      <c r="F57" s="136"/>
      <c r="G57" s="136"/>
      <c r="H57" s="136"/>
      <c r="I57" s="136"/>
      <c r="J57" s="136"/>
    </row>
    <row r="58" spans="1:10" ht="22.5" customHeight="1" x14ac:dyDescent="0.55000000000000004">
      <c r="A58" s="57" t="s">
        <v>74</v>
      </c>
      <c r="B58" s="57"/>
      <c r="C58" s="57"/>
      <c r="D58" s="57"/>
      <c r="E58" s="58"/>
      <c r="F58" s="58"/>
      <c r="G58" s="58"/>
      <c r="H58" s="58"/>
      <c r="I58" s="58"/>
      <c r="J58" s="58"/>
    </row>
    <row r="59" spans="1:10" ht="18.75" customHeight="1" x14ac:dyDescent="0.55000000000000004">
      <c r="A59" s="61" t="s">
        <v>51</v>
      </c>
      <c r="B59" s="66"/>
      <c r="C59" s="66"/>
      <c r="D59" s="66"/>
      <c r="E59" s="66"/>
      <c r="F59" s="66"/>
      <c r="G59" s="66"/>
      <c r="H59" s="66"/>
      <c r="I59" s="41" t="str">
        <f>IF(AND(J59="",E61&lt;&gt;""),"error","")</f>
        <v/>
      </c>
      <c r="J59" s="13"/>
    </row>
    <row r="60" spans="1:10" ht="22.5" customHeight="1" x14ac:dyDescent="0.55000000000000004">
      <c r="A60" s="59" t="s">
        <v>45</v>
      </c>
      <c r="B60" s="59"/>
      <c r="C60" s="59"/>
      <c r="D60" s="59"/>
      <c r="E60" s="136"/>
      <c r="F60" s="136"/>
      <c r="G60" s="136"/>
      <c r="H60" s="136"/>
      <c r="I60" s="136"/>
      <c r="J60" s="136"/>
    </row>
    <row r="61" spans="1:10" ht="22.5" customHeight="1" x14ac:dyDescent="0.55000000000000004">
      <c r="A61" s="57" t="s">
        <v>74</v>
      </c>
      <c r="B61" s="57"/>
      <c r="C61" s="57"/>
      <c r="D61" s="57"/>
      <c r="E61" s="58"/>
      <c r="F61" s="58"/>
      <c r="G61" s="58"/>
      <c r="H61" s="58"/>
      <c r="I61" s="58"/>
      <c r="J61" s="58"/>
    </row>
    <row r="62" spans="1:10" ht="18.75" customHeight="1" x14ac:dyDescent="0.55000000000000004">
      <c r="A62" s="61" t="s">
        <v>52</v>
      </c>
      <c r="B62" s="66"/>
      <c r="C62" s="66"/>
      <c r="D62" s="66"/>
      <c r="E62" s="66"/>
      <c r="F62" s="66"/>
      <c r="G62" s="66"/>
      <c r="H62" s="66"/>
      <c r="I62" s="41" t="str">
        <f>IF(AND(J62="",E64&lt;&gt;""),"error","")</f>
        <v/>
      </c>
      <c r="J62" s="13"/>
    </row>
    <row r="63" spans="1:10" ht="22.5" customHeight="1" x14ac:dyDescent="0.55000000000000004">
      <c r="A63" s="59" t="s">
        <v>45</v>
      </c>
      <c r="B63" s="59"/>
      <c r="C63" s="59"/>
      <c r="D63" s="59"/>
      <c r="E63" s="136"/>
      <c r="F63" s="136"/>
      <c r="G63" s="136"/>
      <c r="H63" s="136"/>
      <c r="I63" s="136"/>
      <c r="J63" s="136"/>
    </row>
    <row r="64" spans="1:10" ht="22.5" customHeight="1" x14ac:dyDescent="0.55000000000000004">
      <c r="A64" s="57" t="s">
        <v>74</v>
      </c>
      <c r="B64" s="57"/>
      <c r="C64" s="57"/>
      <c r="D64" s="57"/>
      <c r="E64" s="58"/>
      <c r="F64" s="58"/>
      <c r="G64" s="58"/>
      <c r="H64" s="58"/>
      <c r="I64" s="58"/>
      <c r="J64" s="58"/>
    </row>
    <row r="65" spans="1:10" ht="6" customHeight="1" x14ac:dyDescent="0.55000000000000004">
      <c r="A65" s="127"/>
      <c r="B65" s="128"/>
      <c r="C65" s="128"/>
      <c r="D65" s="128"/>
      <c r="E65" s="128"/>
      <c r="F65" s="128"/>
      <c r="G65" s="42"/>
      <c r="H65" s="115"/>
      <c r="I65" s="115"/>
      <c r="J65" s="115"/>
    </row>
    <row r="66" spans="1:10" x14ac:dyDescent="0.55000000000000004">
      <c r="A66" s="47"/>
      <c r="B66" s="47"/>
      <c r="C66" s="47"/>
      <c r="D66" s="47"/>
      <c r="E66" s="47"/>
      <c r="F66" s="47"/>
      <c r="G66" s="47"/>
      <c r="H66" s="47"/>
      <c r="I66" s="47"/>
      <c r="J66" s="47"/>
    </row>
    <row r="67" spans="1:10" ht="13.5" thickBot="1" x14ac:dyDescent="0.6">
      <c r="A67" s="48"/>
      <c r="B67" s="48"/>
      <c r="C67" s="48"/>
      <c r="D67" s="48"/>
      <c r="E67" s="48"/>
      <c r="F67" s="48"/>
      <c r="G67" s="48"/>
      <c r="H67" s="48"/>
      <c r="I67" s="48"/>
      <c r="J67" s="48"/>
    </row>
    <row r="68" spans="1:10" ht="18.75" customHeight="1" x14ac:dyDescent="0.55000000000000004">
      <c r="A68" s="22"/>
      <c r="B68" s="100" t="s">
        <v>46</v>
      </c>
      <c r="C68" s="100"/>
      <c r="D68" s="101" t="s">
        <v>82</v>
      </c>
      <c r="E68" s="102"/>
      <c r="F68" s="101" t="s">
        <v>47</v>
      </c>
      <c r="G68" s="105"/>
      <c r="H68" s="107" t="s">
        <v>48</v>
      </c>
      <c r="I68" s="108"/>
      <c r="J68" s="22"/>
    </row>
    <row r="69" spans="1:10" ht="36.75" customHeight="1" x14ac:dyDescent="0.55000000000000004">
      <c r="A69" s="22"/>
      <c r="B69" s="97" t="str">
        <f>A53</f>
        <v>①新たな生産活動への転換等に要する費用（上限15万円）</v>
      </c>
      <c r="C69" s="97"/>
      <c r="D69" s="98">
        <f>E55</f>
        <v>0</v>
      </c>
      <c r="E69" s="103"/>
      <c r="F69" s="98">
        <f>IF(OR($J$13="error",$J$38="error",$J$39="error",$J$45="error",$I$53="error"),"error",IF(AND($H$46="",$H$35-$H$40*12&gt;150000),150000,IF(AND($H$46="",$H$35-$H$40*12&lt;150000),$H$35-$H$40*12,IF(AND($H$40="",$H$35-$H$46/3*12&gt;150000),150000,IF(AND($H$40="",$H$35-$H$46/3*12&lt;150000),$H$35-$H$46/3*12,"")))))</f>
        <v>0</v>
      </c>
      <c r="G69" s="104"/>
      <c r="H69" s="109">
        <f>IF($F69="error","error",IF(申請様式!$I$79&gt;1200000,"0",IF($F69&lt;0,0,MIN($D69,$F69))))</f>
        <v>0</v>
      </c>
      <c r="I69" s="110"/>
      <c r="J69" s="22"/>
    </row>
    <row r="70" spans="1:10" ht="36.75" customHeight="1" x14ac:dyDescent="0.55000000000000004">
      <c r="A70" s="22"/>
      <c r="B70" s="97" t="str">
        <f>A56</f>
        <v>②新たな販路拡大等に要する費用（上限５万円）</v>
      </c>
      <c r="C70" s="97"/>
      <c r="D70" s="98">
        <f>E58</f>
        <v>0</v>
      </c>
      <c r="E70" s="137"/>
      <c r="F70" s="98">
        <f>IF(OR($J$13="error",$J$38="error",$J$39="error",$J$45="error",$I$56="error"),"error",IF(AND($H$46="",$H$35-$H$40*12&gt;50000),50000,IF(AND($H$46="",$H$35-$H$40*12&lt;50000),$H$35-$H$40*12,IF(AND($H$40="",$H$35-$H$46/3*12&gt;50000),50000,IF(AND($H$40="",$H$35-$H$46/3*12&lt;50000),$H$35-$H$46/3*12,"")))))</f>
        <v>0</v>
      </c>
      <c r="G70" s="104"/>
      <c r="H70" s="111">
        <f>IF($F70="error","error",IF(申請様式!$I$79&gt;1200000,"0",IF($F70&lt;0,0,MIN($D70,$F70))))</f>
        <v>0</v>
      </c>
      <c r="I70" s="112"/>
      <c r="J70" s="22"/>
    </row>
    <row r="71" spans="1:10" ht="36.75" customHeight="1" x14ac:dyDescent="0.55000000000000004">
      <c r="A71" s="22"/>
      <c r="B71" s="97" t="str">
        <f>A59</f>
        <v>③経営コンサルタント派遣等経営改善に要する費用（上限５万円）</v>
      </c>
      <c r="C71" s="97"/>
      <c r="D71" s="98">
        <f>E61</f>
        <v>0</v>
      </c>
      <c r="E71" s="137"/>
      <c r="F71" s="98">
        <f>IF(OR($J$13="error",$J$38="error",$J$39="error",$J$45="error",$I$59="error"),"error",IF(AND($H$46="",$H$35-$H$40*12&gt;50000),50000,IF(AND($H$46="",$H$35-$H$40*12&lt;50000),$H$35-$H$40*12,IF(AND($H$40="",$H$35-$H$46/3*12&gt;50000),50000,IF(AND($H$40="",$H$35-$H$46/3*12&lt;50000),$H$35-$H$46/3*12,"")))))</f>
        <v>0</v>
      </c>
      <c r="G71" s="104"/>
      <c r="H71" s="111">
        <f>IF($F71="error","error",IF(申請様式!$I$79&gt;1200000,"0",IF($F71&lt;0,0,MIN($D71,$F71))))</f>
        <v>0</v>
      </c>
      <c r="I71" s="112"/>
      <c r="J71" s="22"/>
    </row>
    <row r="72" spans="1:10" ht="36.75" customHeight="1" thickBot="1" x14ac:dyDescent="0.6">
      <c r="A72" s="22"/>
      <c r="B72" s="97" t="str">
        <f>A62</f>
        <v>④生産活動を行うために必要な感染防止対策に要する費用（上限５万円）</v>
      </c>
      <c r="C72" s="97"/>
      <c r="D72" s="98">
        <f>E64</f>
        <v>0</v>
      </c>
      <c r="E72" s="137"/>
      <c r="F72" s="98">
        <f>IF(OR($J$13="error",$J$38="error",$J$39="error",$J$45="error",$I$62="error"),"error",IF(AND($H$46="",$H$35-$H$40*12&gt;50000),50000,IF(AND($H$46="",$H$35-$H$40*12&lt;50000),$H$35-$H$40*12,IF(AND($H$40="",$H$35-$H$46/3*12&gt;50000),50000,IF(AND($H$40="",$H$35-$H$46/3*12&lt;50000),$H$35-$H$46/3*12,"")))))</f>
        <v>0</v>
      </c>
      <c r="G72" s="104"/>
      <c r="H72" s="113">
        <f>IF($F72="error","error",IF(申請様式!$I$79&gt;1200000,"0",IF($F72&lt;0,0,MIN($D72,$F72))))</f>
        <v>0</v>
      </c>
      <c r="I72" s="114"/>
      <c r="J72" s="22"/>
    </row>
    <row r="73" spans="1:10" ht="13.5" thickBot="1" x14ac:dyDescent="0.6">
      <c r="A73" s="22"/>
      <c r="B73" s="22"/>
      <c r="C73" s="22"/>
      <c r="D73" s="22"/>
      <c r="E73" s="22"/>
      <c r="F73" s="22"/>
      <c r="G73" s="22"/>
      <c r="H73" s="22"/>
      <c r="I73" s="22"/>
      <c r="J73" s="22"/>
    </row>
    <row r="74" spans="1:10" ht="19.5" customHeight="1" thickBot="1" x14ac:dyDescent="0.6">
      <c r="A74" s="22"/>
      <c r="B74" s="22"/>
      <c r="C74" s="22"/>
      <c r="D74" s="22"/>
      <c r="E74" s="84" t="s">
        <v>84</v>
      </c>
      <c r="F74" s="85"/>
      <c r="G74" s="85"/>
      <c r="H74" s="85"/>
      <c r="I74" s="86"/>
      <c r="J74" s="22"/>
    </row>
    <row r="75" spans="1:10" ht="36.75" customHeight="1" thickBot="1" x14ac:dyDescent="0.6">
      <c r="A75" s="22"/>
      <c r="B75" s="22"/>
      <c r="C75" s="22"/>
      <c r="D75" s="22"/>
      <c r="E75" s="87" t="str">
        <f>IF(OR(AND($J$14="",$J$20=""),$H$35="",AND($J$14="○",OR($H$41="",$H$42="")),AND($J$20="○",$H$47="",$H$48=""),OR(I53="error",I56="error",I59="error",I62="error"),AND(J53="",J56="",J59="",J62="")),"未記入又は不適切な箇所があります",MIN(1200000-申請様式!I79,SUM(H69:I72)))</f>
        <v>未記入又は不適切な箇所があります</v>
      </c>
      <c r="F75" s="88"/>
      <c r="G75" s="88"/>
      <c r="H75" s="88"/>
      <c r="I75" s="89"/>
      <c r="J75" s="22"/>
    </row>
    <row r="76" spans="1:10" ht="13.5" customHeight="1" x14ac:dyDescent="0.55000000000000004">
      <c r="A76" s="43"/>
      <c r="B76" s="50"/>
      <c r="C76" s="50"/>
      <c r="D76" s="50"/>
      <c r="E76" s="90" t="s">
        <v>83</v>
      </c>
      <c r="F76" s="90"/>
      <c r="G76" s="90"/>
      <c r="H76" s="90"/>
      <c r="I76" s="90"/>
      <c r="J76" s="32"/>
    </row>
    <row r="77" spans="1:10" ht="13.5" customHeight="1" x14ac:dyDescent="0.55000000000000004">
      <c r="A77" s="8"/>
      <c r="B77" s="6"/>
      <c r="C77" s="6"/>
      <c r="D77" s="6"/>
      <c r="E77" s="9"/>
      <c r="F77" s="9"/>
      <c r="G77" s="9"/>
      <c r="H77" s="9"/>
      <c r="I77" s="9"/>
      <c r="J77" s="24"/>
    </row>
    <row r="78" spans="1:10" hidden="1" x14ac:dyDescent="0.55000000000000004">
      <c r="A78" s="83" t="s">
        <v>57</v>
      </c>
      <c r="B78" s="83"/>
      <c r="C78" s="83"/>
      <c r="D78" s="83"/>
      <c r="E78" s="83"/>
      <c r="F78" s="83"/>
      <c r="G78" s="83"/>
      <c r="H78" s="83"/>
      <c r="I78" s="83"/>
      <c r="J78" s="83"/>
    </row>
  </sheetData>
  <sheetProtection algorithmName="SHA-512" hashValue="0yd7vh9/gWt5Rb2uVNFfvMA2Ujlok3U487HfILRlYtQCNG/0PyAOGl+onxrsYxlhJdFadGDjLORUldiIOOMjpA==" saltValue="Bt4cr95nZdNVE7OLqZzQfg==" spinCount="100000" sheet="1" objects="1" scenarios="1"/>
  <mergeCells count="84">
    <mergeCell ref="G7:J7"/>
    <mergeCell ref="E76:I76"/>
    <mergeCell ref="A78:J78"/>
    <mergeCell ref="B72:C72"/>
    <mergeCell ref="D72:E72"/>
    <mergeCell ref="F72:G72"/>
    <mergeCell ref="H72:I72"/>
    <mergeCell ref="E74:I74"/>
    <mergeCell ref="E75:I75"/>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A63:D63"/>
    <mergeCell ref="E63:J63"/>
    <mergeCell ref="A64:D64"/>
    <mergeCell ref="E64:J64"/>
    <mergeCell ref="A65:F65"/>
    <mergeCell ref="H65:J65"/>
    <mergeCell ref="B43:J43"/>
    <mergeCell ref="A46:G46"/>
    <mergeCell ref="H46:J46"/>
    <mergeCell ref="A62:H62"/>
    <mergeCell ref="A55:D55"/>
    <mergeCell ref="E55:J55"/>
    <mergeCell ref="A56:H56"/>
    <mergeCell ref="A57:D57"/>
    <mergeCell ref="E57:J57"/>
    <mergeCell ref="A58:D58"/>
    <mergeCell ref="E58:J58"/>
    <mergeCell ref="A59:H59"/>
    <mergeCell ref="A60:D60"/>
    <mergeCell ref="E60:J60"/>
    <mergeCell ref="A61:D61"/>
    <mergeCell ref="E61:J61"/>
    <mergeCell ref="A54:D54"/>
    <mergeCell ref="E54:J54"/>
    <mergeCell ref="A47:G47"/>
    <mergeCell ref="H47:J47"/>
    <mergeCell ref="A48:G48"/>
    <mergeCell ref="H48:J48"/>
    <mergeCell ref="A51:J51"/>
    <mergeCell ref="A52:J52"/>
    <mergeCell ref="A53:H53"/>
    <mergeCell ref="B49:J49"/>
    <mergeCell ref="B36:J36"/>
    <mergeCell ref="A41:G41"/>
    <mergeCell ref="H41:J41"/>
    <mergeCell ref="A40:G40"/>
    <mergeCell ref="H40:J40"/>
    <mergeCell ref="B23:J23"/>
    <mergeCell ref="B25:J25"/>
    <mergeCell ref="A32:J32"/>
    <mergeCell ref="B33:J33"/>
    <mergeCell ref="A35:G35"/>
    <mergeCell ref="H35:J35"/>
    <mergeCell ref="A42:G42"/>
    <mergeCell ref="H42:J42"/>
    <mergeCell ref="B21:J21"/>
    <mergeCell ref="A20:I20"/>
    <mergeCell ref="A1:J1"/>
    <mergeCell ref="G6:J6"/>
    <mergeCell ref="G8:J8"/>
    <mergeCell ref="G9:J9"/>
    <mergeCell ref="G10:J10"/>
    <mergeCell ref="A12:J12"/>
    <mergeCell ref="A14:I14"/>
    <mergeCell ref="B15:J15"/>
    <mergeCell ref="B16:J16"/>
    <mergeCell ref="B17:J17"/>
    <mergeCell ref="B18:J18"/>
    <mergeCell ref="B22:J22"/>
  </mergeCells>
  <phoneticPr fontId="1"/>
  <conditionalFormatting sqref="E75">
    <cfRule type="expression" dxfId="23" priority="23">
      <formula>$E$75="未記入又は不適切な箇所があります"</formula>
    </cfRule>
    <cfRule type="expression" dxfId="22" priority="24">
      <formula>$E$75="error"</formula>
    </cfRule>
  </conditionalFormatting>
  <conditionalFormatting sqref="G13:J13">
    <cfRule type="expression" dxfId="21" priority="25">
      <formula>AND($J$14="○",$J$20="○")</formula>
    </cfRule>
  </conditionalFormatting>
  <conditionalFormatting sqref="E54:J55">
    <cfRule type="expression" dxfId="20" priority="22">
      <formula>$J$53="○"</formula>
    </cfRule>
  </conditionalFormatting>
  <conditionalFormatting sqref="E57:J58">
    <cfRule type="expression" dxfId="19" priority="21">
      <formula>$J$56="○"</formula>
    </cfRule>
  </conditionalFormatting>
  <conditionalFormatting sqref="E60:J61">
    <cfRule type="expression" dxfId="18" priority="20">
      <formula>$J$59="○"</formula>
    </cfRule>
  </conditionalFormatting>
  <conditionalFormatting sqref="E63:J64">
    <cfRule type="expression" dxfId="17" priority="19">
      <formula>$J$62="○"</formula>
    </cfRule>
  </conditionalFormatting>
  <conditionalFormatting sqref="H69">
    <cfRule type="expression" dxfId="16" priority="26">
      <formula>$H69="未記入又は不適切な箇所があります"</formula>
    </cfRule>
  </conditionalFormatting>
  <conditionalFormatting sqref="H69:I69">
    <cfRule type="expression" dxfId="15" priority="16">
      <formula>$H69="error"</formula>
    </cfRule>
  </conditionalFormatting>
  <conditionalFormatting sqref="H70:H72">
    <cfRule type="expression" dxfId="14" priority="15">
      <formula>$H70="未記入又は不適切な箇所があります"</formula>
    </cfRule>
  </conditionalFormatting>
  <conditionalFormatting sqref="H70:I72">
    <cfRule type="expression" dxfId="13" priority="14">
      <formula>$H70="error"</formula>
    </cfRule>
  </conditionalFormatting>
  <conditionalFormatting sqref="I53">
    <cfRule type="expression" dxfId="12" priority="13">
      <formula>$I53="error"</formula>
    </cfRule>
  </conditionalFormatting>
  <conditionalFormatting sqref="I56">
    <cfRule type="expression" dxfId="11" priority="12">
      <formula>$I56="error"</formula>
    </cfRule>
  </conditionalFormatting>
  <conditionalFormatting sqref="I59">
    <cfRule type="expression" dxfId="10" priority="11">
      <formula>$I59="error"</formula>
    </cfRule>
  </conditionalFormatting>
  <conditionalFormatting sqref="I62">
    <cfRule type="expression" dxfId="9" priority="10">
      <formula>$I62="error"</formula>
    </cfRule>
  </conditionalFormatting>
  <conditionalFormatting sqref="H40:J42">
    <cfRule type="expression" dxfId="8" priority="4">
      <formula>$J$20="○"</formula>
    </cfRule>
    <cfRule type="expression" dxfId="7" priority="9">
      <formula>$J$14="○"</formula>
    </cfRule>
  </conditionalFormatting>
  <conditionalFormatting sqref="G45:J45">
    <cfRule type="expression" dxfId="6" priority="8">
      <formula>$J$45="error"</formula>
    </cfRule>
  </conditionalFormatting>
  <conditionalFormatting sqref="H46:J48">
    <cfRule type="expression" dxfId="5" priority="3">
      <formula>$J$14="○"</formula>
    </cfRule>
    <cfRule type="expression" dxfId="4" priority="7">
      <formula>$J$20="○"</formula>
    </cfRule>
  </conditionalFormatting>
  <conditionalFormatting sqref="F39:J39">
    <cfRule type="expression" dxfId="3" priority="6">
      <formula>$J$39="error"</formula>
    </cfRule>
  </conditionalFormatting>
  <conditionalFormatting sqref="F39:I39 J38">
    <cfRule type="expression" dxfId="2" priority="5">
      <formula>$J$38="error"</formula>
    </cfRule>
  </conditionalFormatting>
  <conditionalFormatting sqref="F69">
    <cfRule type="expression" dxfId="1" priority="2">
      <formula>F69="error"</formula>
    </cfRule>
  </conditionalFormatting>
  <conditionalFormatting sqref="F70:F72">
    <cfRule type="expression" dxfId="0" priority="1">
      <formula>F70="error"</formula>
    </cfRule>
  </conditionalFormatting>
  <dataValidations count="1">
    <dataValidation type="list" allowBlank="1" showInputMessage="1" showErrorMessage="1" sqref="G7:J7" xr:uid="{7EE47B5C-18C4-41B7-BEB6-5842D463667E}">
      <formula1>"就労継続支援Ａ型, 就労継続支援Ｂ型"</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oddHeader>&amp;R&amp;"ＭＳ Ｐゴシック,標準"（別添７）</oddHeader>
  </headerFooter>
  <rowBreaks count="1" manualBreakCount="1">
    <brk id="5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AF05079-BCC3-4509-B6A5-D47617CB401D}">
          <x14:formula1>
            <xm:f>リスト!$F$2:$F$32</xm:f>
          </x14:formula1>
          <xm:sqref>J5</xm:sqref>
        </x14:dataValidation>
        <x14:dataValidation type="list" allowBlank="1" showInputMessage="1" showErrorMessage="1" xr:uid="{22AE821D-B477-412F-B162-A1C8E88B66E0}">
          <x14:formula1>
            <xm:f>リスト!$E$2:$E$13</xm:f>
          </x14:formula1>
          <xm:sqref>I5</xm:sqref>
        </x14:dataValidation>
        <x14:dataValidation type="list" allowBlank="1" showInputMessage="1" showErrorMessage="1" xr:uid="{BF65B650-ADAE-47B0-A098-44BF4D97AE42}">
          <x14:formula1>
            <xm:f>リスト!$D$2:$D$3</xm:f>
          </x14:formula1>
          <xm:sqref>H5</xm:sqref>
        </x14:dataValidation>
        <x14:dataValidation type="list" allowBlank="1" showInputMessage="1" showErrorMessage="1" xr:uid="{FD94FFA9-C02F-4860-A19F-BC846C2BA7E0}">
          <x14:formula1>
            <xm:f>リスト!$B$1:$B$2</xm:f>
          </x14:formula1>
          <xm:sqref>J59 J62 J53 J56 J14 J20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32"/>
  <sheetViews>
    <sheetView workbookViewId="0">
      <selection activeCell="H2" sqref="H2"/>
    </sheetView>
  </sheetViews>
  <sheetFormatPr defaultRowHeight="18" x14ac:dyDescent="0.55000000000000004"/>
  <sheetData>
    <row r="2" spans="2:8" x14ac:dyDescent="0.55000000000000004">
      <c r="B2" t="s">
        <v>9</v>
      </c>
      <c r="D2">
        <v>3</v>
      </c>
      <c r="E2">
        <v>1</v>
      </c>
      <c r="F2">
        <v>1</v>
      </c>
      <c r="G2" t="s">
        <v>19</v>
      </c>
      <c r="H2" t="s">
        <v>28</v>
      </c>
    </row>
    <row r="3" spans="2:8" x14ac:dyDescent="0.55000000000000004">
      <c r="D3">
        <v>4</v>
      </c>
      <c r="E3">
        <v>2</v>
      </c>
      <c r="F3">
        <v>2</v>
      </c>
      <c r="G3" t="s">
        <v>20</v>
      </c>
    </row>
    <row r="4" spans="2:8" x14ac:dyDescent="0.55000000000000004">
      <c r="B4" t="s">
        <v>13</v>
      </c>
      <c r="E4">
        <v>3</v>
      </c>
      <c r="F4">
        <v>3</v>
      </c>
      <c r="G4" t="s">
        <v>21</v>
      </c>
    </row>
    <row r="5" spans="2:8" x14ac:dyDescent="0.55000000000000004">
      <c r="B5" t="s">
        <v>14</v>
      </c>
      <c r="E5">
        <v>4</v>
      </c>
      <c r="F5">
        <v>4</v>
      </c>
      <c r="G5" t="s">
        <v>22</v>
      </c>
    </row>
    <row r="6" spans="2:8" x14ac:dyDescent="0.55000000000000004">
      <c r="E6">
        <v>5</v>
      </c>
      <c r="F6">
        <v>5</v>
      </c>
      <c r="G6" t="s">
        <v>23</v>
      </c>
    </row>
    <row r="7" spans="2:8" x14ac:dyDescent="0.55000000000000004">
      <c r="E7">
        <v>6</v>
      </c>
      <c r="F7">
        <v>6</v>
      </c>
      <c r="G7" t="s">
        <v>24</v>
      </c>
    </row>
    <row r="8" spans="2:8" x14ac:dyDescent="0.55000000000000004">
      <c r="E8">
        <v>7</v>
      </c>
      <c r="F8">
        <v>7</v>
      </c>
      <c r="G8" t="s">
        <v>25</v>
      </c>
    </row>
    <row r="9" spans="2:8" x14ac:dyDescent="0.55000000000000004">
      <c r="E9">
        <v>8</v>
      </c>
      <c r="F9">
        <v>8</v>
      </c>
    </row>
    <row r="10" spans="2:8" x14ac:dyDescent="0.55000000000000004">
      <c r="E10">
        <v>9</v>
      </c>
      <c r="F10">
        <v>9</v>
      </c>
    </row>
    <row r="11" spans="2:8" x14ac:dyDescent="0.55000000000000004">
      <c r="E11">
        <v>10</v>
      </c>
      <c r="F11">
        <v>10</v>
      </c>
    </row>
    <row r="12" spans="2:8" x14ac:dyDescent="0.55000000000000004">
      <c r="E12">
        <v>11</v>
      </c>
      <c r="F12">
        <v>11</v>
      </c>
    </row>
    <row r="13" spans="2:8" x14ac:dyDescent="0.55000000000000004">
      <c r="E13">
        <v>12</v>
      </c>
      <c r="F13">
        <v>12</v>
      </c>
    </row>
    <row r="14" spans="2:8" x14ac:dyDescent="0.55000000000000004">
      <c r="F14">
        <v>13</v>
      </c>
    </row>
    <row r="15" spans="2:8" x14ac:dyDescent="0.55000000000000004">
      <c r="F15">
        <v>14</v>
      </c>
    </row>
    <row r="16" spans="2:8" x14ac:dyDescent="0.55000000000000004">
      <c r="F16">
        <v>15</v>
      </c>
    </row>
    <row r="17" spans="6:6" x14ac:dyDescent="0.55000000000000004">
      <c r="F17">
        <v>16</v>
      </c>
    </row>
    <row r="18" spans="6:6" x14ac:dyDescent="0.55000000000000004">
      <c r="F18">
        <v>17</v>
      </c>
    </row>
    <row r="19" spans="6:6" x14ac:dyDescent="0.55000000000000004">
      <c r="F19">
        <v>18</v>
      </c>
    </row>
    <row r="20" spans="6:6" x14ac:dyDescent="0.55000000000000004">
      <c r="F20">
        <v>19</v>
      </c>
    </row>
    <row r="21" spans="6:6" x14ac:dyDescent="0.55000000000000004">
      <c r="F21">
        <v>20</v>
      </c>
    </row>
    <row r="22" spans="6:6" x14ac:dyDescent="0.55000000000000004">
      <c r="F22">
        <v>21</v>
      </c>
    </row>
    <row r="23" spans="6:6" x14ac:dyDescent="0.55000000000000004">
      <c r="F23">
        <v>22</v>
      </c>
    </row>
    <row r="24" spans="6:6" x14ac:dyDescent="0.55000000000000004">
      <c r="F24">
        <v>23</v>
      </c>
    </row>
    <row r="25" spans="6:6" x14ac:dyDescent="0.55000000000000004">
      <c r="F25">
        <v>24</v>
      </c>
    </row>
    <row r="26" spans="6:6" x14ac:dyDescent="0.55000000000000004">
      <c r="F26">
        <v>25</v>
      </c>
    </row>
    <row r="27" spans="6:6" x14ac:dyDescent="0.55000000000000004">
      <c r="F27">
        <v>26</v>
      </c>
    </row>
    <row r="28" spans="6:6" x14ac:dyDescent="0.55000000000000004">
      <c r="F28">
        <v>27</v>
      </c>
    </row>
    <row r="29" spans="6:6" x14ac:dyDescent="0.55000000000000004">
      <c r="F29">
        <v>28</v>
      </c>
    </row>
    <row r="30" spans="6:6" x14ac:dyDescent="0.55000000000000004">
      <c r="F30">
        <v>29</v>
      </c>
    </row>
    <row r="31" spans="6:6" x14ac:dyDescent="0.55000000000000004">
      <c r="F31">
        <v>30</v>
      </c>
    </row>
    <row r="32" spans="6:6" x14ac:dyDescent="0.550000000000000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申請様式</vt:lpstr>
      <vt:lpstr>別添１</vt:lpstr>
      <vt:lpstr>別添２</vt:lpstr>
      <vt:lpstr>別添３</vt:lpstr>
      <vt:lpstr>別添４</vt:lpstr>
      <vt:lpstr>別添５</vt:lpstr>
      <vt:lpstr>別添６</vt:lpstr>
      <vt:lpstr>別添７</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三原　大輝</cp:lastModifiedBy>
  <cp:lastPrinted>2022-01-05T02:40:00Z</cp:lastPrinted>
  <dcterms:created xsi:type="dcterms:W3CDTF">2018-01-05T08:28:31Z</dcterms:created>
  <dcterms:modified xsi:type="dcterms:W3CDTF">2022-01-05T04:58:44Z</dcterms:modified>
</cp:coreProperties>
</file>